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8539F107-B6A9-4881-8FDA-07D4FFAD5746}" xr6:coauthVersionLast="46" xr6:coauthVersionMax="46" xr10:uidLastSave="{00000000-0000-0000-0000-000000000000}"/>
  <bookViews>
    <workbookView xWindow="-103" yWindow="-103" windowWidth="16663" windowHeight="9892" firstSheet="13" activeTab="21" xr2:uid="{00000000-000D-0000-FFFF-FFFF00000000}"/>
  </bookViews>
  <sheets>
    <sheet name="2000-01" sheetId="15" r:id="rId1"/>
    <sheet name="2001-02" sheetId="14" r:id="rId2"/>
    <sheet name="2002-03" sheetId="13" r:id="rId3"/>
    <sheet name="2003-04" sheetId="12" r:id="rId4"/>
    <sheet name="2004-05" sheetId="9" r:id="rId5"/>
    <sheet name="2005-06" sheetId="8" r:id="rId6"/>
    <sheet name="2006-07" sheetId="7" r:id="rId7"/>
    <sheet name="2007-08" sheetId="6" r:id="rId8"/>
    <sheet name="2008-09" sheetId="5" r:id="rId9"/>
    <sheet name="2009-10" sheetId="4" r:id="rId10"/>
    <sheet name="2010-11" sheetId="1" r:id="rId11"/>
    <sheet name="2011-12" sheetId="2" r:id="rId12"/>
    <sheet name="2012-13" sheetId="11" r:id="rId13"/>
    <sheet name="2013-14" sheetId="3" r:id="rId14"/>
    <sheet name="2014-15" sheetId="10" r:id="rId15"/>
    <sheet name="2015-16" sheetId="16" r:id="rId16"/>
    <sheet name="2016-17" sheetId="17" r:id="rId17"/>
    <sheet name="2017-18" sheetId="19" r:id="rId18"/>
    <sheet name="2018-19" sheetId="20" r:id="rId19"/>
    <sheet name="2019-20" sheetId="21" r:id="rId20"/>
    <sheet name="2020-21" sheetId="22" r:id="rId21"/>
    <sheet name="2021-22" sheetId="24" r:id="rId22"/>
  </sheets>
  <externalReferences>
    <externalReference r:id="rId23"/>
    <externalReference r:id="rId24"/>
    <externalReference r:id="rId25"/>
    <externalReference r:id="rId26"/>
    <externalReference r:id="rId27"/>
    <externalReference r:id="rId28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5" i="7" l="1"/>
  <c r="D64" i="7"/>
  <c r="D63" i="7"/>
  <c r="D62" i="7"/>
  <c r="D61" i="7"/>
  <c r="D60" i="7"/>
  <c r="D59" i="7"/>
  <c r="D58" i="7"/>
  <c r="D57" i="7"/>
  <c r="D56" i="7"/>
  <c r="D55" i="7"/>
  <c r="D54" i="7"/>
  <c r="D53" i="7"/>
  <c r="C52" i="7"/>
  <c r="D52" i="7" s="1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L7" i="7"/>
  <c r="K7" i="7"/>
  <c r="J7" i="7"/>
  <c r="I7" i="7"/>
  <c r="H7" i="7"/>
  <c r="G7" i="7"/>
  <c r="F7" i="7"/>
  <c r="E7" i="7"/>
  <c r="L6" i="7"/>
  <c r="K6" i="7"/>
  <c r="J6" i="7"/>
  <c r="I6" i="7"/>
  <c r="H6" i="7"/>
  <c r="G6" i="7"/>
  <c r="F6" i="7"/>
  <c r="E6" i="7"/>
  <c r="B5" i="7"/>
  <c r="B6" i="7" s="1"/>
  <c r="C66" i="8"/>
  <c r="B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L7" i="8"/>
  <c r="K7" i="8"/>
  <c r="J7" i="8"/>
  <c r="I7" i="8"/>
  <c r="H7" i="8"/>
  <c r="G7" i="8"/>
  <c r="F7" i="8"/>
  <c r="E7" i="8"/>
  <c r="L6" i="8"/>
  <c r="K6" i="8"/>
  <c r="J6" i="8"/>
  <c r="I6" i="8"/>
  <c r="H6" i="8"/>
  <c r="G6" i="8"/>
  <c r="F6" i="8"/>
  <c r="E6" i="8"/>
  <c r="D5" i="8"/>
  <c r="L5" i="8" s="1"/>
  <c r="C5" i="8"/>
  <c r="B5" i="8"/>
  <c r="B6" i="8" s="1"/>
  <c r="B64" i="12"/>
  <c r="D63" i="12"/>
  <c r="D62" i="12"/>
  <c r="D61" i="12"/>
  <c r="D60" i="12"/>
  <c r="D59" i="12"/>
  <c r="D58" i="12"/>
  <c r="D57" i="12"/>
  <c r="D56" i="12"/>
  <c r="D55" i="12"/>
  <c r="D54" i="12"/>
  <c r="D53" i="12"/>
  <c r="D52" i="12"/>
  <c r="D51" i="12"/>
  <c r="C50" i="12"/>
  <c r="C64" i="12" s="1"/>
  <c r="D49" i="12"/>
  <c r="D48" i="12"/>
  <c r="D47" i="12"/>
  <c r="D46" i="12"/>
  <c r="D45" i="12"/>
  <c r="D44" i="12"/>
  <c r="D43" i="12"/>
  <c r="D42" i="12"/>
  <c r="D41" i="12"/>
  <c r="D40" i="12"/>
  <c r="D39" i="12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L10" i="12" s="1"/>
  <c r="D9" i="12"/>
  <c r="D8" i="12"/>
  <c r="L6" i="12"/>
  <c r="K6" i="12"/>
  <c r="J6" i="12"/>
  <c r="I6" i="12"/>
  <c r="H6" i="12"/>
  <c r="G6" i="12"/>
  <c r="F6" i="12"/>
  <c r="E6" i="12"/>
  <c r="D5" i="12"/>
  <c r="L5" i="12" s="1"/>
  <c r="C5" i="12"/>
  <c r="B5" i="12"/>
  <c r="B6" i="12" s="1"/>
  <c r="C6" i="12" s="1"/>
  <c r="C66" i="9"/>
  <c r="B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M7" i="9"/>
  <c r="L7" i="9"/>
  <c r="K7" i="9"/>
  <c r="J7" i="9"/>
  <c r="I7" i="9"/>
  <c r="H7" i="9"/>
  <c r="G7" i="9"/>
  <c r="F7" i="9"/>
  <c r="E7" i="9"/>
  <c r="M6" i="9"/>
  <c r="L6" i="9"/>
  <c r="K6" i="9"/>
  <c r="J6" i="9"/>
  <c r="I6" i="9"/>
  <c r="H6" i="9"/>
  <c r="G6" i="9"/>
  <c r="F6" i="9"/>
  <c r="E6" i="9"/>
  <c r="D5" i="9"/>
  <c r="L5" i="9" s="1"/>
  <c r="C5" i="9"/>
  <c r="B5" i="9"/>
  <c r="B6" i="9" s="1"/>
  <c r="L12" i="12" l="1"/>
  <c r="L14" i="12"/>
  <c r="L8" i="12"/>
  <c r="D50" i="12"/>
  <c r="B7" i="7"/>
  <c r="C7" i="7" s="1"/>
  <c r="C6" i="7"/>
  <c r="C6" i="8"/>
  <c r="B7" i="8"/>
  <c r="C7" i="8" s="1"/>
  <c r="L10" i="8"/>
  <c r="L12" i="8"/>
  <c r="L14" i="8"/>
  <c r="L16" i="8"/>
  <c r="L18" i="8"/>
  <c r="L20" i="8"/>
  <c r="L22" i="8"/>
  <c r="L24" i="8"/>
  <c r="L26" i="8"/>
  <c r="L28" i="8"/>
  <c r="L30" i="8"/>
  <c r="L32" i="8"/>
  <c r="L34" i="8"/>
  <c r="L36" i="8"/>
  <c r="L38" i="8"/>
  <c r="L40" i="8"/>
  <c r="L42" i="8"/>
  <c r="L44" i="8"/>
  <c r="L46" i="8"/>
  <c r="L48" i="8"/>
  <c r="L50" i="8"/>
  <c r="L52" i="8"/>
  <c r="L54" i="8"/>
  <c r="L56" i="8"/>
  <c r="L58" i="8"/>
  <c r="L60" i="8"/>
  <c r="L62" i="8"/>
  <c r="L64" i="8"/>
  <c r="E5" i="8"/>
  <c r="G5" i="8"/>
  <c r="G17" i="8" s="1"/>
  <c r="I5" i="8"/>
  <c r="I9" i="8" s="1"/>
  <c r="K5" i="8"/>
  <c r="L9" i="8"/>
  <c r="L11" i="8"/>
  <c r="L13" i="8"/>
  <c r="L15" i="8"/>
  <c r="L17" i="8"/>
  <c r="L19" i="8"/>
  <c r="L21" i="8"/>
  <c r="L23" i="8"/>
  <c r="L25" i="8"/>
  <c r="L27" i="8"/>
  <c r="L29" i="8"/>
  <c r="L31" i="8"/>
  <c r="L33" i="8"/>
  <c r="L35" i="8"/>
  <c r="L37" i="8"/>
  <c r="L39" i="8"/>
  <c r="L41" i="8"/>
  <c r="L43" i="8"/>
  <c r="L45" i="8"/>
  <c r="L47" i="8"/>
  <c r="L49" i="8"/>
  <c r="L51" i="8"/>
  <c r="L53" i="8"/>
  <c r="L55" i="8"/>
  <c r="L57" i="8"/>
  <c r="L59" i="8"/>
  <c r="L61" i="8"/>
  <c r="L63" i="8"/>
  <c r="L65" i="8"/>
  <c r="F5" i="8"/>
  <c r="F16" i="8" s="1"/>
  <c r="H5" i="8"/>
  <c r="H9" i="8" s="1"/>
  <c r="J5" i="8"/>
  <c r="J9" i="8" s="1"/>
  <c r="E9" i="8"/>
  <c r="E11" i="8"/>
  <c r="E13" i="8"/>
  <c r="E15" i="8"/>
  <c r="E17" i="8"/>
  <c r="E19" i="8"/>
  <c r="E21" i="8"/>
  <c r="E23" i="8"/>
  <c r="E25" i="8"/>
  <c r="E27" i="8"/>
  <c r="E29" i="8"/>
  <c r="E31" i="8"/>
  <c r="E33" i="8"/>
  <c r="H34" i="8"/>
  <c r="E35" i="8"/>
  <c r="E37" i="8"/>
  <c r="E39" i="8"/>
  <c r="E41" i="8"/>
  <c r="H42" i="8"/>
  <c r="J42" i="8"/>
  <c r="E43" i="8"/>
  <c r="E45" i="8"/>
  <c r="E47" i="8"/>
  <c r="E49" i="8"/>
  <c r="E51" i="8"/>
  <c r="E53" i="8"/>
  <c r="E55" i="8"/>
  <c r="E57" i="8"/>
  <c r="E59" i="8"/>
  <c r="E61" i="8"/>
  <c r="E63" i="8"/>
  <c r="E65" i="8"/>
  <c r="L9" i="12"/>
  <c r="L11" i="12"/>
  <c r="L13" i="12"/>
  <c r="L15" i="12"/>
  <c r="L17" i="12"/>
  <c r="L19" i="12"/>
  <c r="L21" i="12"/>
  <c r="L23" i="12"/>
  <c r="L25" i="12"/>
  <c r="L27" i="12"/>
  <c r="L29" i="12"/>
  <c r="L31" i="12"/>
  <c r="L33" i="12"/>
  <c r="L35" i="12"/>
  <c r="L37" i="12"/>
  <c r="L39" i="12"/>
  <c r="L41" i="12"/>
  <c r="L43" i="12"/>
  <c r="L45" i="12"/>
  <c r="L47" i="12"/>
  <c r="L49" i="12"/>
  <c r="L50" i="12"/>
  <c r="L52" i="12"/>
  <c r="L54" i="12"/>
  <c r="L56" i="12"/>
  <c r="L58" i="12"/>
  <c r="L60" i="12"/>
  <c r="L62" i="12"/>
  <c r="L16" i="12"/>
  <c r="L18" i="12"/>
  <c r="L20" i="12"/>
  <c r="L22" i="12"/>
  <c r="L24" i="12"/>
  <c r="L26" i="12"/>
  <c r="L28" i="12"/>
  <c r="L30" i="12"/>
  <c r="L32" i="12"/>
  <c r="L34" i="12"/>
  <c r="L36" i="12"/>
  <c r="L38" i="12"/>
  <c r="L40" i="12"/>
  <c r="L42" i="12"/>
  <c r="L44" i="12"/>
  <c r="L46" i="12"/>
  <c r="L48" i="12"/>
  <c r="L51" i="12"/>
  <c r="L53" i="12"/>
  <c r="L55" i="12"/>
  <c r="L57" i="12"/>
  <c r="L59" i="12"/>
  <c r="L61" i="12"/>
  <c r="L63" i="12"/>
  <c r="E5" i="12"/>
  <c r="E52" i="12" s="1"/>
  <c r="G5" i="12"/>
  <c r="G52" i="12" s="1"/>
  <c r="I5" i="12"/>
  <c r="K5" i="12"/>
  <c r="K9" i="12" s="1"/>
  <c r="G9" i="12"/>
  <c r="I9" i="12"/>
  <c r="E11" i="12"/>
  <c r="G11" i="12"/>
  <c r="I11" i="12"/>
  <c r="K11" i="12"/>
  <c r="G13" i="12"/>
  <c r="I13" i="12"/>
  <c r="K13" i="12"/>
  <c r="G15" i="12"/>
  <c r="I15" i="12"/>
  <c r="K15" i="12"/>
  <c r="G17" i="12"/>
  <c r="I17" i="12"/>
  <c r="K17" i="12"/>
  <c r="E19" i="12"/>
  <c r="G19" i="12"/>
  <c r="I19" i="12"/>
  <c r="K19" i="12"/>
  <c r="G21" i="12"/>
  <c r="I21" i="12"/>
  <c r="K21" i="12"/>
  <c r="E23" i="12"/>
  <c r="G23" i="12"/>
  <c r="I23" i="12"/>
  <c r="K23" i="12"/>
  <c r="G25" i="12"/>
  <c r="I25" i="12"/>
  <c r="K25" i="12"/>
  <c r="E27" i="12"/>
  <c r="G27" i="12"/>
  <c r="I27" i="12"/>
  <c r="K27" i="12"/>
  <c r="G29" i="12"/>
  <c r="I29" i="12"/>
  <c r="K29" i="12"/>
  <c r="E31" i="12"/>
  <c r="G31" i="12"/>
  <c r="I31" i="12"/>
  <c r="K31" i="12"/>
  <c r="G33" i="12"/>
  <c r="I33" i="12"/>
  <c r="K33" i="12"/>
  <c r="E35" i="12"/>
  <c r="G35" i="12"/>
  <c r="I35" i="12"/>
  <c r="K35" i="12"/>
  <c r="G37" i="12"/>
  <c r="I37" i="12"/>
  <c r="K37" i="12"/>
  <c r="E39" i="12"/>
  <c r="G39" i="12"/>
  <c r="I39" i="12"/>
  <c r="K39" i="12"/>
  <c r="G41" i="12"/>
  <c r="I41" i="12"/>
  <c r="K41" i="12"/>
  <c r="E43" i="12"/>
  <c r="G43" i="12"/>
  <c r="I43" i="12"/>
  <c r="K43" i="12"/>
  <c r="G45" i="12"/>
  <c r="I45" i="12"/>
  <c r="K45" i="12"/>
  <c r="E47" i="12"/>
  <c r="G47" i="12"/>
  <c r="I47" i="12"/>
  <c r="K47" i="12"/>
  <c r="G49" i="12"/>
  <c r="I49" i="12"/>
  <c r="K49" i="12"/>
  <c r="G50" i="12"/>
  <c r="I52" i="12"/>
  <c r="K52" i="12"/>
  <c r="I54" i="12"/>
  <c r="K54" i="12"/>
  <c r="I56" i="12"/>
  <c r="K56" i="12"/>
  <c r="I58" i="12"/>
  <c r="K58" i="12"/>
  <c r="I60" i="12"/>
  <c r="K60" i="12"/>
  <c r="I62" i="12"/>
  <c r="K62" i="12"/>
  <c r="F5" i="12"/>
  <c r="H5" i="12"/>
  <c r="H45" i="12" s="1"/>
  <c r="J5" i="12"/>
  <c r="J29" i="12" s="1"/>
  <c r="F11" i="12"/>
  <c r="F15" i="12"/>
  <c r="F17" i="12"/>
  <c r="F21" i="12"/>
  <c r="F25" i="12"/>
  <c r="F29" i="12"/>
  <c r="H29" i="12"/>
  <c r="F33" i="12"/>
  <c r="F37" i="12"/>
  <c r="F41" i="12"/>
  <c r="H41" i="12"/>
  <c r="F45" i="12"/>
  <c r="F49" i="12"/>
  <c r="F52" i="12"/>
  <c r="H52" i="12"/>
  <c r="F56" i="12"/>
  <c r="F60" i="12"/>
  <c r="L9" i="9"/>
  <c r="L11" i="9"/>
  <c r="L13" i="9"/>
  <c r="B7" i="9"/>
  <c r="C7" i="9" s="1"/>
  <c r="C6" i="9"/>
  <c r="L10" i="9"/>
  <c r="L12" i="9"/>
  <c r="E5" i="9"/>
  <c r="G5" i="9"/>
  <c r="I5" i="9"/>
  <c r="I17" i="9" s="1"/>
  <c r="K5" i="9"/>
  <c r="K10" i="9" s="1"/>
  <c r="M5" i="9"/>
  <c r="M12" i="9" s="1"/>
  <c r="E14" i="9"/>
  <c r="I14" i="9"/>
  <c r="L15" i="9"/>
  <c r="L17" i="9"/>
  <c r="L19" i="9"/>
  <c r="L21" i="9"/>
  <c r="L23" i="9"/>
  <c r="L25" i="9"/>
  <c r="L27" i="9"/>
  <c r="L29" i="9"/>
  <c r="L31" i="9"/>
  <c r="L33" i="9"/>
  <c r="L35" i="9"/>
  <c r="L37" i="9"/>
  <c r="L39" i="9"/>
  <c r="L41" i="9"/>
  <c r="L43" i="9"/>
  <c r="L45" i="9"/>
  <c r="L47" i="9"/>
  <c r="L49" i="9"/>
  <c r="L51" i="9"/>
  <c r="L53" i="9"/>
  <c r="L55" i="9"/>
  <c r="L57" i="9"/>
  <c r="L59" i="9"/>
  <c r="L61" i="9"/>
  <c r="L63" i="9"/>
  <c r="L65" i="9"/>
  <c r="I18" i="9"/>
  <c r="E18" i="9"/>
  <c r="I22" i="9"/>
  <c r="I24" i="9"/>
  <c r="K26" i="9"/>
  <c r="G26" i="9"/>
  <c r="G30" i="9"/>
  <c r="I34" i="9"/>
  <c r="E34" i="9"/>
  <c r="F5" i="9"/>
  <c r="H5" i="9"/>
  <c r="H14" i="9" s="1"/>
  <c r="J5" i="9"/>
  <c r="J9" i="9"/>
  <c r="H12" i="9"/>
  <c r="H13" i="9"/>
  <c r="J13" i="9"/>
  <c r="L14" i="9"/>
  <c r="L16" i="9"/>
  <c r="L18" i="9"/>
  <c r="L20" i="9"/>
  <c r="L22" i="9"/>
  <c r="L24" i="9"/>
  <c r="H26" i="9"/>
  <c r="L26" i="9"/>
  <c r="L28" i="9"/>
  <c r="H30" i="9"/>
  <c r="L30" i="9"/>
  <c r="L32" i="9"/>
  <c r="H34" i="9"/>
  <c r="L34" i="9"/>
  <c r="L36" i="9"/>
  <c r="L38" i="9"/>
  <c r="L40" i="9"/>
  <c r="L42" i="9"/>
  <c r="L44" i="9"/>
  <c r="L46" i="9"/>
  <c r="L48" i="9"/>
  <c r="L50" i="9"/>
  <c r="L52" i="9"/>
  <c r="L54" i="9"/>
  <c r="L56" i="9"/>
  <c r="L58" i="9"/>
  <c r="L60" i="9"/>
  <c r="L62" i="9"/>
  <c r="L64" i="9"/>
  <c r="K36" i="9"/>
  <c r="M36" i="9"/>
  <c r="E37" i="9"/>
  <c r="I37" i="9"/>
  <c r="I38" i="9"/>
  <c r="I39" i="9"/>
  <c r="M39" i="9"/>
  <c r="E41" i="9"/>
  <c r="I41" i="9"/>
  <c r="I42" i="9"/>
  <c r="K42" i="9"/>
  <c r="I43" i="9"/>
  <c r="E45" i="9"/>
  <c r="I45" i="9"/>
  <c r="K45" i="9"/>
  <c r="M45" i="9"/>
  <c r="I46" i="9"/>
  <c r="I47" i="9"/>
  <c r="I48" i="9"/>
  <c r="I49" i="9"/>
  <c r="K49" i="9"/>
  <c r="I50" i="9"/>
  <c r="I51" i="9"/>
  <c r="I52" i="9"/>
  <c r="I53" i="9"/>
  <c r="I54" i="9"/>
  <c r="I55" i="9"/>
  <c r="I56" i="9"/>
  <c r="I57" i="9"/>
  <c r="K57" i="9"/>
  <c r="I58" i="9"/>
  <c r="G59" i="9"/>
  <c r="I59" i="9"/>
  <c r="I60" i="9"/>
  <c r="I61" i="9"/>
  <c r="K61" i="9"/>
  <c r="I62" i="9"/>
  <c r="I63" i="9"/>
  <c r="I64" i="9"/>
  <c r="I65" i="9"/>
  <c r="K65" i="9"/>
  <c r="H36" i="9"/>
  <c r="J36" i="9"/>
  <c r="H38" i="9"/>
  <c r="J38" i="9"/>
  <c r="H39" i="9"/>
  <c r="H40" i="9"/>
  <c r="J40" i="9"/>
  <c r="J41" i="9"/>
  <c r="F43" i="9"/>
  <c r="H43" i="9"/>
  <c r="H44" i="9"/>
  <c r="J44" i="9"/>
  <c r="H45" i="9"/>
  <c r="F46" i="9"/>
  <c r="H46" i="9"/>
  <c r="J46" i="9"/>
  <c r="H48" i="9"/>
  <c r="J48" i="9"/>
  <c r="F50" i="9"/>
  <c r="H50" i="9"/>
  <c r="H51" i="9"/>
  <c r="J51" i="9"/>
  <c r="H52" i="9"/>
  <c r="H53" i="9"/>
  <c r="J53" i="9"/>
  <c r="F54" i="9"/>
  <c r="J54" i="9"/>
  <c r="H55" i="9"/>
  <c r="J55" i="9"/>
  <c r="J56" i="9"/>
  <c r="H57" i="9"/>
  <c r="J57" i="9"/>
  <c r="F58" i="9"/>
  <c r="H58" i="9"/>
  <c r="J58" i="9"/>
  <c r="H59" i="9"/>
  <c r="H60" i="9"/>
  <c r="J60" i="9"/>
  <c r="H61" i="9"/>
  <c r="F62" i="9"/>
  <c r="H62" i="9"/>
  <c r="J62" i="9"/>
  <c r="J63" i="9"/>
  <c r="H64" i="9"/>
  <c r="J64" i="9"/>
  <c r="J65" i="9"/>
  <c r="E15" i="12" l="1"/>
  <c r="H16" i="8"/>
  <c r="J52" i="12"/>
  <c r="H24" i="8"/>
  <c r="H25" i="12"/>
  <c r="M52" i="9"/>
  <c r="K64" i="9"/>
  <c r="K60" i="9"/>
  <c r="K56" i="9"/>
  <c r="K52" i="9"/>
  <c r="K48" i="9"/>
  <c r="M41" i="9"/>
  <c r="K38" i="9"/>
  <c r="M34" i="9"/>
  <c r="J58" i="8"/>
  <c r="H50" i="8"/>
  <c r="H32" i="8"/>
  <c r="K41" i="9"/>
  <c r="H22" i="9"/>
  <c r="H11" i="9"/>
  <c r="I32" i="9"/>
  <c r="M13" i="9"/>
  <c r="J37" i="12"/>
  <c r="H58" i="8"/>
  <c r="H40" i="8"/>
  <c r="I12" i="9"/>
  <c r="J60" i="12"/>
  <c r="H49" i="12"/>
  <c r="H37" i="12"/>
  <c r="J21" i="12"/>
  <c r="E49" i="12"/>
  <c r="E45" i="12"/>
  <c r="E41" i="12"/>
  <c r="E37" i="12"/>
  <c r="E33" i="12"/>
  <c r="E29" i="12"/>
  <c r="E25" i="12"/>
  <c r="E21" i="12"/>
  <c r="E17" i="12"/>
  <c r="E13" i="12"/>
  <c r="E9" i="12"/>
  <c r="H48" i="8"/>
  <c r="J10" i="8"/>
  <c r="E50" i="12"/>
  <c r="J50" i="8"/>
  <c r="M47" i="9"/>
  <c r="K54" i="9"/>
  <c r="K44" i="9"/>
  <c r="K37" i="9"/>
  <c r="I30" i="9"/>
  <c r="K18" i="9"/>
  <c r="I11" i="9"/>
  <c r="H60" i="12"/>
  <c r="H56" i="8"/>
  <c r="J18" i="8"/>
  <c r="M63" i="9"/>
  <c r="M51" i="9"/>
  <c r="M44" i="9"/>
  <c r="K62" i="9"/>
  <c r="K58" i="9"/>
  <c r="K50" i="9"/>
  <c r="K46" i="9"/>
  <c r="M43" i="9"/>
  <c r="M40" i="9"/>
  <c r="I16" i="9"/>
  <c r="I10" i="9"/>
  <c r="J45" i="12"/>
  <c r="H64" i="8"/>
  <c r="J26" i="8"/>
  <c r="H18" i="8"/>
  <c r="G9" i="8"/>
  <c r="M37" i="9"/>
  <c r="K53" i="9"/>
  <c r="K40" i="9"/>
  <c r="I26" i="9"/>
  <c r="I9" i="9"/>
  <c r="H56" i="12"/>
  <c r="J34" i="8"/>
  <c r="H26" i="8"/>
  <c r="G15" i="9"/>
  <c r="G14" i="9"/>
  <c r="G20" i="9"/>
  <c r="G22" i="9"/>
  <c r="G36" i="9"/>
  <c r="G37" i="9"/>
  <c r="G38" i="9"/>
  <c r="G39" i="9"/>
  <c r="G40" i="9"/>
  <c r="G41" i="9"/>
  <c r="G42" i="9"/>
  <c r="G43" i="9"/>
  <c r="G44" i="9"/>
  <c r="G45" i="9"/>
  <c r="G51" i="9"/>
  <c r="G52" i="9"/>
  <c r="G57" i="9"/>
  <c r="G62" i="9"/>
  <c r="G46" i="9"/>
  <c r="G47" i="9"/>
  <c r="G48" i="9"/>
  <c r="G53" i="9"/>
  <c r="G58" i="9"/>
  <c r="G63" i="9"/>
  <c r="G64" i="9"/>
  <c r="G12" i="9"/>
  <c r="G13" i="9"/>
  <c r="G16" i="9"/>
  <c r="G18" i="9"/>
  <c r="G55" i="9"/>
  <c r="G11" i="9"/>
  <c r="E17" i="9"/>
  <c r="E12" i="9"/>
  <c r="E13" i="9"/>
  <c r="E26" i="9"/>
  <c r="E46" i="9"/>
  <c r="E47" i="9"/>
  <c r="E48" i="9"/>
  <c r="E53" i="9"/>
  <c r="E58" i="9"/>
  <c r="E63" i="9"/>
  <c r="E64" i="9"/>
  <c r="E59" i="9"/>
  <c r="E60" i="9"/>
  <c r="E65" i="9"/>
  <c r="E35" i="9"/>
  <c r="E10" i="9"/>
  <c r="E20" i="9"/>
  <c r="E22" i="9"/>
  <c r="E49" i="9"/>
  <c r="E54" i="9"/>
  <c r="J60" i="8"/>
  <c r="J52" i="8"/>
  <c r="I11" i="8"/>
  <c r="I13" i="8"/>
  <c r="I15" i="8"/>
  <c r="I17" i="8"/>
  <c r="I19" i="8"/>
  <c r="I21" i="8"/>
  <c r="I23" i="8"/>
  <c r="I25" i="8"/>
  <c r="I27" i="8"/>
  <c r="I29" i="8"/>
  <c r="I31" i="8"/>
  <c r="I33" i="8"/>
  <c r="I35" i="8"/>
  <c r="I37" i="8"/>
  <c r="I39" i="8"/>
  <c r="I41" i="8"/>
  <c r="I43" i="8"/>
  <c r="I45" i="8"/>
  <c r="I47" i="8"/>
  <c r="I49" i="8"/>
  <c r="I51" i="8"/>
  <c r="I53" i="8"/>
  <c r="I55" i="8"/>
  <c r="I57" i="8"/>
  <c r="I59" i="8"/>
  <c r="I61" i="8"/>
  <c r="I63" i="8"/>
  <c r="I65" i="8"/>
  <c r="G65" i="9"/>
  <c r="G61" i="9"/>
  <c r="G60" i="9"/>
  <c r="E55" i="9"/>
  <c r="E43" i="9"/>
  <c r="J16" i="9"/>
  <c r="J10" i="9"/>
  <c r="J12" i="9"/>
  <c r="J33" i="9"/>
  <c r="J37" i="9"/>
  <c r="J39" i="9"/>
  <c r="J43" i="9"/>
  <c r="J45" i="9"/>
  <c r="J50" i="9"/>
  <c r="J52" i="9"/>
  <c r="J59" i="9"/>
  <c r="J61" i="9"/>
  <c r="J14" i="9"/>
  <c r="J42" i="9"/>
  <c r="J47" i="9"/>
  <c r="J49" i="9"/>
  <c r="G34" i="9"/>
  <c r="E28" i="9"/>
  <c r="M22" i="9"/>
  <c r="H8" i="12"/>
  <c r="H13" i="12"/>
  <c r="H19" i="12"/>
  <c r="H27" i="12"/>
  <c r="H35" i="12"/>
  <c r="H43" i="12"/>
  <c r="H58" i="12"/>
  <c r="G62" i="12"/>
  <c r="G60" i="12"/>
  <c r="G58" i="12"/>
  <c r="G56" i="12"/>
  <c r="G54" i="12"/>
  <c r="J62" i="8"/>
  <c r="H60" i="8"/>
  <c r="J54" i="8"/>
  <c r="H52" i="8"/>
  <c r="J46" i="8"/>
  <c r="H44" i="8"/>
  <c r="J38" i="8"/>
  <c r="H36" i="8"/>
  <c r="J30" i="8"/>
  <c r="H28" i="8"/>
  <c r="J22" i="8"/>
  <c r="H20" i="8"/>
  <c r="J14" i="8"/>
  <c r="H12" i="8"/>
  <c r="I50" i="12"/>
  <c r="F50" i="12"/>
  <c r="K50" i="12"/>
  <c r="H50" i="12"/>
  <c r="G54" i="9"/>
  <c r="G32" i="9"/>
  <c r="M17" i="9"/>
  <c r="M9" i="9"/>
  <c r="M26" i="9"/>
  <c r="M30" i="9"/>
  <c r="M48" i="9"/>
  <c r="M53" i="9"/>
  <c r="M58" i="9"/>
  <c r="M59" i="9"/>
  <c r="M64" i="9"/>
  <c r="M28" i="9"/>
  <c r="M49" i="9"/>
  <c r="M54" i="9"/>
  <c r="M60" i="9"/>
  <c r="M65" i="9"/>
  <c r="M10" i="9"/>
  <c r="M55" i="9"/>
  <c r="J44" i="8"/>
  <c r="J36" i="8"/>
  <c r="J28" i="8"/>
  <c r="J20" i="8"/>
  <c r="J12" i="8"/>
  <c r="E62" i="9"/>
  <c r="E57" i="9"/>
  <c r="G56" i="9"/>
  <c r="E51" i="9"/>
  <c r="G50" i="9"/>
  <c r="G49" i="9"/>
  <c r="E39" i="9"/>
  <c r="M62" i="9"/>
  <c r="M61" i="9"/>
  <c r="E61" i="9"/>
  <c r="M57" i="9"/>
  <c r="M56" i="9"/>
  <c r="E56" i="9"/>
  <c r="E52" i="9"/>
  <c r="M50" i="9"/>
  <c r="E50" i="9"/>
  <c r="E44" i="9"/>
  <c r="E40" i="9"/>
  <c r="E36" i="9"/>
  <c r="J35" i="9"/>
  <c r="M14" i="9"/>
  <c r="J11" i="9"/>
  <c r="E30" i="9"/>
  <c r="G28" i="9"/>
  <c r="G24" i="9"/>
  <c r="M20" i="9"/>
  <c r="M18" i="9"/>
  <c r="G10" i="9"/>
  <c r="H33" i="12"/>
  <c r="H21" i="12"/>
  <c r="H11" i="12"/>
  <c r="F10" i="12"/>
  <c r="F13" i="12"/>
  <c r="F19" i="12"/>
  <c r="F27" i="12"/>
  <c r="F35" i="12"/>
  <c r="F43" i="12"/>
  <c r="F58" i="12"/>
  <c r="F9" i="12"/>
  <c r="F23" i="12"/>
  <c r="F31" i="12"/>
  <c r="F39" i="12"/>
  <c r="F47" i="12"/>
  <c r="F54" i="12"/>
  <c r="F62" i="12"/>
  <c r="E62" i="12"/>
  <c r="E60" i="12"/>
  <c r="E58" i="12"/>
  <c r="E56" i="12"/>
  <c r="E54" i="12"/>
  <c r="J64" i="8"/>
  <c r="H62" i="8"/>
  <c r="J56" i="8"/>
  <c r="H54" i="8"/>
  <c r="J48" i="8"/>
  <c r="H46" i="8"/>
  <c r="J40" i="8"/>
  <c r="H38" i="8"/>
  <c r="J32" i="8"/>
  <c r="H30" i="8"/>
  <c r="J24" i="8"/>
  <c r="H22" i="8"/>
  <c r="J16" i="8"/>
  <c r="H14" i="8"/>
  <c r="H65" i="9"/>
  <c r="H63" i="9"/>
  <c r="H56" i="9"/>
  <c r="H54" i="9"/>
  <c r="H49" i="9"/>
  <c r="H47" i="9"/>
  <c r="H42" i="9"/>
  <c r="H18" i="9"/>
  <c r="K34" i="9"/>
  <c r="K32" i="9"/>
  <c r="F16" i="9"/>
  <c r="F13" i="9"/>
  <c r="F14" i="9"/>
  <c r="F36" i="9"/>
  <c r="F40" i="9"/>
  <c r="F44" i="9"/>
  <c r="F51" i="9"/>
  <c r="F35" i="9"/>
  <c r="F11" i="9"/>
  <c r="F9" i="9"/>
  <c r="J10" i="12"/>
  <c r="J11" i="12"/>
  <c r="J19" i="12"/>
  <c r="J27" i="12"/>
  <c r="J35" i="12"/>
  <c r="J43" i="12"/>
  <c r="J50" i="12"/>
  <c r="J58" i="12"/>
  <c r="J9" i="12"/>
  <c r="J17" i="12"/>
  <c r="J25" i="12"/>
  <c r="J33" i="12"/>
  <c r="J41" i="12"/>
  <c r="J49" i="12"/>
  <c r="J56" i="12"/>
  <c r="J15" i="12"/>
  <c r="J23" i="12"/>
  <c r="J31" i="12"/>
  <c r="J39" i="12"/>
  <c r="J47" i="12"/>
  <c r="J54" i="12"/>
  <c r="J62" i="12"/>
  <c r="G65" i="8"/>
  <c r="F64" i="8"/>
  <c r="G57" i="8"/>
  <c r="F56" i="8"/>
  <c r="G49" i="8"/>
  <c r="F48" i="8"/>
  <c r="G41" i="8"/>
  <c r="F40" i="8"/>
  <c r="G33" i="8"/>
  <c r="F32" i="8"/>
  <c r="G25" i="8"/>
  <c r="F24" i="8"/>
  <c r="F9" i="8"/>
  <c r="F10" i="8"/>
  <c r="F14" i="8"/>
  <c r="F18" i="8"/>
  <c r="F22" i="8"/>
  <c r="F26" i="8"/>
  <c r="F30" i="8"/>
  <c r="F34" i="8"/>
  <c r="F38" i="8"/>
  <c r="F42" i="8"/>
  <c r="F46" i="8"/>
  <c r="F50" i="8"/>
  <c r="F54" i="8"/>
  <c r="F58" i="8"/>
  <c r="F62" i="8"/>
  <c r="G11" i="8"/>
  <c r="G15" i="8"/>
  <c r="G19" i="8"/>
  <c r="G23" i="8"/>
  <c r="G27" i="8"/>
  <c r="G31" i="8"/>
  <c r="G35" i="8"/>
  <c r="G39" i="8"/>
  <c r="G43" i="8"/>
  <c r="G47" i="8"/>
  <c r="G51" i="8"/>
  <c r="G55" i="8"/>
  <c r="G59" i="8"/>
  <c r="G63" i="8"/>
  <c r="F59" i="9"/>
  <c r="F47" i="9"/>
  <c r="F41" i="9"/>
  <c r="F56" i="9"/>
  <c r="F48" i="9"/>
  <c r="F39" i="9"/>
  <c r="F12" i="9"/>
  <c r="F63" i="9"/>
  <c r="F55" i="9"/>
  <c r="F38" i="9"/>
  <c r="F64" i="9"/>
  <c r="F60" i="9"/>
  <c r="F52" i="9"/>
  <c r="F65" i="9"/>
  <c r="F61" i="9"/>
  <c r="F57" i="9"/>
  <c r="F53" i="9"/>
  <c r="F49" i="9"/>
  <c r="F45" i="9"/>
  <c r="F42" i="9"/>
  <c r="F37" i="9"/>
  <c r="F10" i="9"/>
  <c r="H17" i="9"/>
  <c r="H10" i="9"/>
  <c r="H16" i="9"/>
  <c r="H20" i="9"/>
  <c r="H24" i="9"/>
  <c r="H28" i="9"/>
  <c r="H32" i="9"/>
  <c r="H37" i="9"/>
  <c r="H41" i="9"/>
  <c r="K14" i="9"/>
  <c r="K11" i="9"/>
  <c r="K20" i="9"/>
  <c r="K28" i="9"/>
  <c r="K12" i="9"/>
  <c r="K22" i="9"/>
  <c r="K30" i="9"/>
  <c r="K39" i="9"/>
  <c r="K43" i="9"/>
  <c r="K47" i="9"/>
  <c r="K51" i="9"/>
  <c r="K55" i="9"/>
  <c r="K59" i="9"/>
  <c r="K63" i="9"/>
  <c r="K13" i="9"/>
  <c r="K16" i="9"/>
  <c r="K24" i="9"/>
  <c r="J13" i="12"/>
  <c r="G61" i="8"/>
  <c r="F60" i="8"/>
  <c r="G53" i="8"/>
  <c r="F52" i="8"/>
  <c r="G45" i="8"/>
  <c r="F44" i="8"/>
  <c r="G37" i="8"/>
  <c r="F36" i="8"/>
  <c r="G29" i="8"/>
  <c r="F28" i="8"/>
  <c r="G21" i="8"/>
  <c r="F20" i="8"/>
  <c r="G13" i="8"/>
  <c r="F12" i="8"/>
  <c r="I35" i="9"/>
  <c r="H10" i="8"/>
  <c r="M46" i="9"/>
  <c r="I44" i="9"/>
  <c r="M42" i="9"/>
  <c r="E42" i="9"/>
  <c r="I40" i="9"/>
  <c r="M38" i="9"/>
  <c r="E38" i="9"/>
  <c r="I36" i="9"/>
  <c r="E32" i="9"/>
  <c r="M32" i="9"/>
  <c r="I28" i="9"/>
  <c r="E24" i="9"/>
  <c r="M24" i="9"/>
  <c r="I20" i="9"/>
  <c r="E16" i="9"/>
  <c r="M16" i="9"/>
  <c r="I13" i="9"/>
  <c r="M11" i="9"/>
  <c r="E11" i="9"/>
  <c r="E9" i="9"/>
  <c r="H62" i="12"/>
  <c r="H54" i="12"/>
  <c r="H47" i="12"/>
  <c r="H39" i="12"/>
  <c r="H31" i="12"/>
  <c r="H23" i="12"/>
  <c r="H15" i="12"/>
  <c r="H17" i="12"/>
  <c r="J63" i="12"/>
  <c r="F63" i="12"/>
  <c r="K64" i="8"/>
  <c r="K62" i="8"/>
  <c r="K60" i="8"/>
  <c r="K58" i="8"/>
  <c r="K56" i="8"/>
  <c r="K54" i="8"/>
  <c r="K52" i="8"/>
  <c r="K50" i="8"/>
  <c r="K48" i="8"/>
  <c r="K46" i="8"/>
  <c r="K44" i="8"/>
  <c r="K42" i="8"/>
  <c r="K40" i="8"/>
  <c r="K38" i="8"/>
  <c r="K36" i="8"/>
  <c r="K34" i="8"/>
  <c r="K32" i="8"/>
  <c r="K30" i="8"/>
  <c r="K28" i="8"/>
  <c r="K26" i="8"/>
  <c r="K24" i="8"/>
  <c r="K22" i="8"/>
  <c r="K20" i="8"/>
  <c r="K18" i="8"/>
  <c r="K16" i="8"/>
  <c r="K14" i="8"/>
  <c r="K12" i="8"/>
  <c r="K10" i="8"/>
  <c r="G64" i="8"/>
  <c r="G62" i="8"/>
  <c r="G60" i="8"/>
  <c r="G58" i="8"/>
  <c r="G56" i="8"/>
  <c r="G54" i="8"/>
  <c r="G52" i="8"/>
  <c r="G50" i="8"/>
  <c r="G48" i="8"/>
  <c r="G46" i="8"/>
  <c r="G44" i="8"/>
  <c r="G42" i="8"/>
  <c r="G40" i="8"/>
  <c r="G38" i="8"/>
  <c r="G36" i="8"/>
  <c r="G34" i="8"/>
  <c r="G32" i="8"/>
  <c r="G30" i="8"/>
  <c r="G28" i="8"/>
  <c r="G26" i="8"/>
  <c r="G24" i="8"/>
  <c r="G22" i="8"/>
  <c r="G20" i="8"/>
  <c r="G18" i="8"/>
  <c r="G16" i="8"/>
  <c r="G14" i="8"/>
  <c r="G12" i="8"/>
  <c r="G10" i="8"/>
  <c r="H65" i="8"/>
  <c r="H63" i="8"/>
  <c r="H61" i="8"/>
  <c r="H59" i="8"/>
  <c r="H57" i="8"/>
  <c r="H55" i="8"/>
  <c r="H53" i="8"/>
  <c r="H51" i="8"/>
  <c r="H49" i="8"/>
  <c r="H47" i="8"/>
  <c r="H45" i="8"/>
  <c r="H43" i="8"/>
  <c r="H41" i="8"/>
  <c r="H39" i="8"/>
  <c r="H37" i="8"/>
  <c r="H35" i="8"/>
  <c r="H33" i="8"/>
  <c r="H31" i="8"/>
  <c r="H29" i="8"/>
  <c r="H27" i="8"/>
  <c r="H25" i="8"/>
  <c r="H23" i="8"/>
  <c r="H21" i="8"/>
  <c r="H19" i="8"/>
  <c r="H17" i="8"/>
  <c r="H15" i="8"/>
  <c r="H13" i="8"/>
  <c r="H11" i="8"/>
  <c r="K65" i="8"/>
  <c r="K61" i="8"/>
  <c r="K57" i="8"/>
  <c r="K53" i="8"/>
  <c r="K49" i="8"/>
  <c r="K45" i="8"/>
  <c r="K41" i="8"/>
  <c r="K37" i="8"/>
  <c r="K33" i="8"/>
  <c r="K29" i="8"/>
  <c r="K25" i="8"/>
  <c r="K21" i="8"/>
  <c r="K17" i="8"/>
  <c r="K13" i="8"/>
  <c r="K9" i="8"/>
  <c r="I64" i="8"/>
  <c r="I62" i="8"/>
  <c r="I60" i="8"/>
  <c r="I58" i="8"/>
  <c r="I56" i="8"/>
  <c r="I54" i="8"/>
  <c r="I52" i="8"/>
  <c r="I50" i="8"/>
  <c r="I48" i="8"/>
  <c r="I46" i="8"/>
  <c r="I44" i="8"/>
  <c r="I42" i="8"/>
  <c r="I40" i="8"/>
  <c r="I38" i="8"/>
  <c r="I36" i="8"/>
  <c r="I34" i="8"/>
  <c r="I32" i="8"/>
  <c r="I30" i="8"/>
  <c r="I28" i="8"/>
  <c r="I26" i="8"/>
  <c r="I24" i="8"/>
  <c r="I22" i="8"/>
  <c r="I20" i="8"/>
  <c r="I18" i="8"/>
  <c r="I16" i="8"/>
  <c r="I14" i="8"/>
  <c r="I12" i="8"/>
  <c r="I10" i="8"/>
  <c r="E64" i="8"/>
  <c r="E62" i="8"/>
  <c r="E60" i="8"/>
  <c r="E58" i="8"/>
  <c r="E56" i="8"/>
  <c r="E54" i="8"/>
  <c r="E52" i="8"/>
  <c r="E50" i="8"/>
  <c r="E48" i="8"/>
  <c r="E46" i="8"/>
  <c r="E44" i="8"/>
  <c r="E42" i="8"/>
  <c r="E40" i="8"/>
  <c r="E38" i="8"/>
  <c r="E36" i="8"/>
  <c r="E34" i="8"/>
  <c r="E32" i="8"/>
  <c r="E30" i="8"/>
  <c r="E28" i="8"/>
  <c r="E26" i="8"/>
  <c r="E24" i="8"/>
  <c r="E22" i="8"/>
  <c r="E20" i="8"/>
  <c r="E18" i="8"/>
  <c r="E16" i="8"/>
  <c r="E14" i="8"/>
  <c r="E12" i="8"/>
  <c r="E10" i="8"/>
  <c r="J65" i="8"/>
  <c r="F65" i="8"/>
  <c r="J63" i="8"/>
  <c r="F63" i="8"/>
  <c r="J61" i="8"/>
  <c r="F61" i="8"/>
  <c r="J59" i="8"/>
  <c r="F59" i="8"/>
  <c r="J57" i="8"/>
  <c r="F57" i="8"/>
  <c r="J55" i="8"/>
  <c r="F55" i="8"/>
  <c r="J53" i="8"/>
  <c r="F53" i="8"/>
  <c r="J51" i="8"/>
  <c r="F51" i="8"/>
  <c r="J49" i="8"/>
  <c r="F49" i="8"/>
  <c r="J47" i="8"/>
  <c r="F47" i="8"/>
  <c r="J45" i="8"/>
  <c r="F45" i="8"/>
  <c r="J43" i="8"/>
  <c r="F43" i="8"/>
  <c r="J41" i="8"/>
  <c r="F41" i="8"/>
  <c r="J39" i="8"/>
  <c r="F39" i="8"/>
  <c r="J37" i="8"/>
  <c r="F37" i="8"/>
  <c r="J35" i="8"/>
  <c r="F35" i="8"/>
  <c r="J33" i="8"/>
  <c r="F33" i="8"/>
  <c r="J31" i="8"/>
  <c r="F31" i="8"/>
  <c r="J29" i="8"/>
  <c r="F29" i="8"/>
  <c r="J27" i="8"/>
  <c r="F27" i="8"/>
  <c r="J25" i="8"/>
  <c r="F25" i="8"/>
  <c r="J23" i="8"/>
  <c r="F23" i="8"/>
  <c r="J21" i="8"/>
  <c r="F21" i="8"/>
  <c r="J19" i="8"/>
  <c r="F19" i="8"/>
  <c r="J17" i="8"/>
  <c r="F17" i="8"/>
  <c r="J15" i="8"/>
  <c r="F15" i="8"/>
  <c r="J13" i="8"/>
  <c r="F13" i="8"/>
  <c r="J11" i="8"/>
  <c r="F11" i="8"/>
  <c r="K63" i="8"/>
  <c r="K59" i="8"/>
  <c r="K55" i="8"/>
  <c r="K51" i="8"/>
  <c r="K47" i="8"/>
  <c r="K43" i="8"/>
  <c r="K39" i="8"/>
  <c r="K35" i="8"/>
  <c r="K31" i="8"/>
  <c r="K27" i="8"/>
  <c r="K23" i="8"/>
  <c r="K19" i="8"/>
  <c r="K15" i="8"/>
  <c r="K11" i="8"/>
  <c r="I63" i="12"/>
  <c r="I61" i="12"/>
  <c r="I59" i="12"/>
  <c r="I57" i="12"/>
  <c r="I55" i="12"/>
  <c r="I53" i="12"/>
  <c r="I51" i="12"/>
  <c r="I48" i="12"/>
  <c r="I46" i="12"/>
  <c r="I44" i="12"/>
  <c r="I42" i="12"/>
  <c r="I40" i="12"/>
  <c r="I38" i="12"/>
  <c r="I36" i="12"/>
  <c r="I34" i="12"/>
  <c r="I32" i="12"/>
  <c r="I30" i="12"/>
  <c r="I28" i="12"/>
  <c r="I26" i="12"/>
  <c r="I24" i="12"/>
  <c r="I22" i="12"/>
  <c r="I20" i="12"/>
  <c r="I18" i="12"/>
  <c r="I16" i="12"/>
  <c r="I14" i="12"/>
  <c r="I12" i="12"/>
  <c r="I10" i="12"/>
  <c r="I8" i="12"/>
  <c r="E63" i="12"/>
  <c r="E61" i="12"/>
  <c r="E59" i="12"/>
  <c r="E57" i="12"/>
  <c r="E55" i="12"/>
  <c r="E53" i="12"/>
  <c r="E51" i="12"/>
  <c r="E48" i="12"/>
  <c r="E46" i="12"/>
  <c r="E44" i="12"/>
  <c r="E42" i="12"/>
  <c r="E40" i="12"/>
  <c r="E38" i="12"/>
  <c r="E36" i="12"/>
  <c r="E34" i="12"/>
  <c r="E32" i="12"/>
  <c r="E30" i="12"/>
  <c r="E28" i="12"/>
  <c r="E26" i="12"/>
  <c r="E24" i="12"/>
  <c r="E22" i="12"/>
  <c r="E20" i="12"/>
  <c r="E18" i="12"/>
  <c r="E16" i="12"/>
  <c r="E14" i="12"/>
  <c r="E12" i="12"/>
  <c r="E10" i="12"/>
  <c r="E8" i="12"/>
  <c r="H9" i="12"/>
  <c r="H63" i="12"/>
  <c r="J61" i="12"/>
  <c r="F61" i="12"/>
  <c r="H59" i="12"/>
  <c r="J57" i="12"/>
  <c r="F57" i="12"/>
  <c r="H55" i="12"/>
  <c r="J53" i="12"/>
  <c r="F53" i="12"/>
  <c r="H51" i="12"/>
  <c r="J48" i="12"/>
  <c r="F48" i="12"/>
  <c r="H46" i="12"/>
  <c r="J44" i="12"/>
  <c r="F44" i="12"/>
  <c r="H42" i="12"/>
  <c r="J40" i="12"/>
  <c r="F40" i="12"/>
  <c r="H38" i="12"/>
  <c r="J36" i="12"/>
  <c r="F36" i="12"/>
  <c r="H34" i="12"/>
  <c r="J32" i="12"/>
  <c r="F32" i="12"/>
  <c r="H30" i="12"/>
  <c r="J28" i="12"/>
  <c r="F28" i="12"/>
  <c r="H26" i="12"/>
  <c r="J24" i="12"/>
  <c r="F24" i="12"/>
  <c r="H22" i="12"/>
  <c r="J20" i="12"/>
  <c r="F20" i="12"/>
  <c r="H18" i="12"/>
  <c r="J16" i="12"/>
  <c r="F16" i="12"/>
  <c r="H14" i="12"/>
  <c r="J12" i="12"/>
  <c r="F12" i="12"/>
  <c r="H10" i="12"/>
  <c r="J8" i="12"/>
  <c r="F8" i="12"/>
  <c r="K63" i="12"/>
  <c r="K61" i="12"/>
  <c r="K59" i="12"/>
  <c r="K57" i="12"/>
  <c r="K55" i="12"/>
  <c r="K53" i="12"/>
  <c r="K51" i="12"/>
  <c r="K48" i="12"/>
  <c r="K46" i="12"/>
  <c r="K44" i="12"/>
  <c r="K42" i="12"/>
  <c r="K40" i="12"/>
  <c r="K38" i="12"/>
  <c r="K36" i="12"/>
  <c r="K34" i="12"/>
  <c r="K32" i="12"/>
  <c r="K30" i="12"/>
  <c r="K28" i="12"/>
  <c r="K26" i="12"/>
  <c r="K24" i="12"/>
  <c r="K22" i="12"/>
  <c r="K20" i="12"/>
  <c r="K18" i="12"/>
  <c r="K16" i="12"/>
  <c r="K14" i="12"/>
  <c r="K12" i="12"/>
  <c r="K10" i="12"/>
  <c r="K8" i="12"/>
  <c r="G63" i="12"/>
  <c r="G61" i="12"/>
  <c r="G59" i="12"/>
  <c r="G57" i="12"/>
  <c r="G55" i="12"/>
  <c r="G53" i="12"/>
  <c r="G51" i="12"/>
  <c r="G48" i="12"/>
  <c r="G46" i="12"/>
  <c r="G44" i="12"/>
  <c r="G42" i="12"/>
  <c r="G40" i="12"/>
  <c r="G38" i="12"/>
  <c r="G36" i="12"/>
  <c r="G34" i="12"/>
  <c r="G32" i="12"/>
  <c r="G30" i="12"/>
  <c r="G28" i="12"/>
  <c r="G26" i="12"/>
  <c r="G24" i="12"/>
  <c r="G22" i="12"/>
  <c r="G20" i="12"/>
  <c r="G18" i="12"/>
  <c r="G16" i="12"/>
  <c r="G14" i="12"/>
  <c r="G12" i="12"/>
  <c r="G10" i="12"/>
  <c r="G8" i="12"/>
  <c r="H61" i="12"/>
  <c r="J59" i="12"/>
  <c r="F59" i="12"/>
  <c r="H57" i="12"/>
  <c r="J55" i="12"/>
  <c r="F55" i="12"/>
  <c r="H53" i="12"/>
  <c r="J51" i="12"/>
  <c r="F51" i="12"/>
  <c r="H48" i="12"/>
  <c r="J46" i="12"/>
  <c r="F46" i="12"/>
  <c r="H44" i="12"/>
  <c r="J42" i="12"/>
  <c r="F42" i="12"/>
  <c r="H40" i="12"/>
  <c r="J38" i="12"/>
  <c r="F38" i="12"/>
  <c r="H36" i="12"/>
  <c r="J34" i="12"/>
  <c r="F34" i="12"/>
  <c r="H32" i="12"/>
  <c r="J30" i="12"/>
  <c r="F30" i="12"/>
  <c r="H28" i="12"/>
  <c r="J26" i="12"/>
  <c r="F26" i="12"/>
  <c r="H24" i="12"/>
  <c r="J22" i="12"/>
  <c r="F22" i="12"/>
  <c r="H20" i="12"/>
  <c r="J18" i="12"/>
  <c r="F18" i="12"/>
  <c r="H16" i="12"/>
  <c r="J14" i="12"/>
  <c r="F14" i="12"/>
  <c r="H12" i="12"/>
  <c r="H35" i="9"/>
  <c r="F32" i="9"/>
  <c r="H31" i="9"/>
  <c r="F28" i="9"/>
  <c r="H27" i="9"/>
  <c r="F24" i="9"/>
  <c r="H23" i="9"/>
  <c r="F20" i="9"/>
  <c r="H19" i="9"/>
  <c r="H15" i="9"/>
  <c r="M35" i="9"/>
  <c r="G33" i="9"/>
  <c r="K33" i="9"/>
  <c r="E31" i="9"/>
  <c r="I31" i="9"/>
  <c r="M31" i="9"/>
  <c r="G29" i="9"/>
  <c r="K29" i="9"/>
  <c r="E27" i="9"/>
  <c r="I27" i="9"/>
  <c r="M27" i="9"/>
  <c r="G25" i="9"/>
  <c r="K25" i="9"/>
  <c r="E23" i="9"/>
  <c r="I23" i="9"/>
  <c r="M23" i="9"/>
  <c r="G21" i="9"/>
  <c r="K21" i="9"/>
  <c r="E19" i="9"/>
  <c r="I19" i="9"/>
  <c r="M19" i="9"/>
  <c r="G17" i="9"/>
  <c r="K17" i="9"/>
  <c r="E15" i="9"/>
  <c r="I15" i="9"/>
  <c r="M15" i="9"/>
  <c r="J32" i="9"/>
  <c r="J28" i="9"/>
  <c r="J24" i="9"/>
  <c r="J20" i="9"/>
  <c r="J31" i="9"/>
  <c r="J29" i="9"/>
  <c r="J27" i="9"/>
  <c r="J25" i="9"/>
  <c r="J23" i="9"/>
  <c r="J21" i="9"/>
  <c r="J19" i="9"/>
  <c r="J17" i="9"/>
  <c r="J15" i="9"/>
  <c r="F33" i="9"/>
  <c r="F31" i="9"/>
  <c r="F29" i="9"/>
  <c r="F27" i="9"/>
  <c r="F25" i="9"/>
  <c r="F23" i="9"/>
  <c r="F21" i="9"/>
  <c r="F19" i="9"/>
  <c r="F17" i="9"/>
  <c r="F15" i="9"/>
  <c r="H9" i="9"/>
  <c r="F34" i="9"/>
  <c r="H33" i="9"/>
  <c r="F30" i="9"/>
  <c r="H29" i="9"/>
  <c r="F26" i="9"/>
  <c r="H25" i="9"/>
  <c r="F22" i="9"/>
  <c r="H21" i="9"/>
  <c r="F18" i="9"/>
  <c r="K9" i="9"/>
  <c r="G9" i="9"/>
  <c r="G35" i="9"/>
  <c r="K35" i="9"/>
  <c r="E33" i="9"/>
  <c r="I33" i="9"/>
  <c r="M33" i="9"/>
  <c r="G31" i="9"/>
  <c r="K31" i="9"/>
  <c r="E29" i="9"/>
  <c r="I29" i="9"/>
  <c r="M29" i="9"/>
  <c r="G27" i="9"/>
  <c r="K27" i="9"/>
  <c r="E25" i="9"/>
  <c r="I25" i="9"/>
  <c r="M25" i="9"/>
  <c r="G23" i="9"/>
  <c r="K23" i="9"/>
  <c r="E21" i="9"/>
  <c r="I21" i="9"/>
  <c r="M21" i="9"/>
  <c r="G19" i="9"/>
  <c r="K19" i="9"/>
  <c r="K15" i="9"/>
  <c r="J34" i="9"/>
  <c r="J30" i="9"/>
  <c r="J26" i="9"/>
  <c r="J22" i="9"/>
  <c r="J18" i="9"/>
  <c r="C67" i="4" l="1"/>
  <c r="B67" i="4"/>
  <c r="C66" i="4"/>
  <c r="B66" i="4"/>
  <c r="C65" i="4"/>
  <c r="B65" i="4"/>
  <c r="C64" i="4"/>
  <c r="B64" i="4"/>
  <c r="C63" i="4"/>
  <c r="B63" i="4"/>
  <c r="C62" i="4"/>
  <c r="B62" i="4"/>
  <c r="C61" i="4"/>
  <c r="B61" i="4"/>
  <c r="C60" i="4"/>
  <c r="B60" i="4"/>
  <c r="C59" i="4"/>
  <c r="B59" i="4"/>
  <c r="C58" i="4"/>
  <c r="B58" i="4"/>
  <c r="C57" i="4"/>
  <c r="B57" i="4"/>
  <c r="C56" i="4"/>
  <c r="B56" i="4"/>
  <c r="C55" i="4"/>
  <c r="B55" i="4"/>
  <c r="C54" i="4"/>
  <c r="B54" i="4"/>
  <c r="C53" i="4"/>
  <c r="B53" i="4"/>
  <c r="C52" i="4"/>
  <c r="B52" i="4"/>
  <c r="C51" i="4"/>
  <c r="B51" i="4"/>
  <c r="C50" i="4"/>
  <c r="B50" i="4"/>
  <c r="C49" i="4"/>
  <c r="B49" i="4"/>
  <c r="C48" i="4"/>
  <c r="B48" i="4"/>
  <c r="C47" i="4"/>
  <c r="B47" i="4"/>
  <c r="C46" i="4"/>
  <c r="B46" i="4"/>
  <c r="C45" i="4"/>
  <c r="B45" i="4"/>
  <c r="C44" i="4"/>
  <c r="B44" i="4"/>
  <c r="C43" i="4"/>
  <c r="B43" i="4"/>
  <c r="C42" i="4"/>
  <c r="B42" i="4"/>
  <c r="C41" i="4"/>
  <c r="B41" i="4"/>
  <c r="C40" i="4"/>
  <c r="B40" i="4"/>
  <c r="C39" i="4"/>
  <c r="B39" i="4"/>
  <c r="C38" i="4"/>
  <c r="B38" i="4"/>
  <c r="C37" i="4"/>
  <c r="B37" i="4"/>
  <c r="C36" i="4"/>
  <c r="B36" i="4"/>
  <c r="C35" i="4"/>
  <c r="B35" i="4"/>
  <c r="C34" i="4"/>
  <c r="B34" i="4"/>
  <c r="C33" i="4"/>
  <c r="B33" i="4"/>
  <c r="C32" i="4"/>
  <c r="B32" i="4"/>
  <c r="C31" i="4"/>
  <c r="B31" i="4"/>
  <c r="C30" i="4"/>
  <c r="B30" i="4"/>
  <c r="C29" i="4"/>
  <c r="B29" i="4"/>
  <c r="C28" i="4"/>
  <c r="B28" i="4"/>
  <c r="C27" i="4"/>
  <c r="B27" i="4"/>
  <c r="C26" i="4"/>
  <c r="B26" i="4"/>
  <c r="C25" i="4"/>
  <c r="B25" i="4"/>
  <c r="C24" i="4"/>
  <c r="B24" i="4"/>
  <c r="C23" i="4"/>
  <c r="B23" i="4"/>
  <c r="C22" i="4"/>
  <c r="B22" i="4"/>
  <c r="C21" i="4"/>
  <c r="B21" i="4"/>
  <c r="C20" i="4"/>
  <c r="B20" i="4"/>
  <c r="C19" i="4"/>
  <c r="B19" i="4"/>
  <c r="C18" i="4"/>
  <c r="B18" i="4"/>
  <c r="C17" i="4"/>
  <c r="B17" i="4"/>
  <c r="C16" i="4"/>
  <c r="B16" i="4"/>
  <c r="C15" i="4"/>
  <c r="B15" i="4"/>
  <c r="C14" i="4"/>
  <c r="B14" i="4"/>
  <c r="C13" i="4"/>
  <c r="B13" i="4"/>
  <c r="C12" i="4"/>
  <c r="B12" i="4"/>
  <c r="C11" i="4"/>
  <c r="B11" i="4"/>
  <c r="D7" i="4"/>
  <c r="L7" i="4" s="1"/>
  <c r="C7" i="4"/>
  <c r="B7" i="4"/>
  <c r="B8" i="4" s="1"/>
  <c r="D8" i="4" s="1"/>
  <c r="D14" i="4" l="1"/>
  <c r="D18" i="4"/>
  <c r="D32" i="4"/>
  <c r="D54" i="4"/>
  <c r="D64" i="4"/>
  <c r="D12" i="4"/>
  <c r="D16" i="4"/>
  <c r="D22" i="4"/>
  <c r="D34" i="4"/>
  <c r="D50" i="4"/>
  <c r="D52" i="4"/>
  <c r="D56" i="4"/>
  <c r="D62" i="4"/>
  <c r="D66" i="4"/>
  <c r="D13" i="4"/>
  <c r="D15" i="4"/>
  <c r="D17" i="4"/>
  <c r="D19" i="4"/>
  <c r="D21" i="4"/>
  <c r="D23" i="4"/>
  <c r="D25" i="4"/>
  <c r="D27" i="4"/>
  <c r="D29" i="4"/>
  <c r="D31" i="4"/>
  <c r="D33" i="4"/>
  <c r="D35" i="4"/>
  <c r="D37" i="4"/>
  <c r="D39" i="4"/>
  <c r="D41" i="4"/>
  <c r="D43" i="4"/>
  <c r="D45" i="4"/>
  <c r="D47" i="4"/>
  <c r="D49" i="4"/>
  <c r="D51" i="4"/>
  <c r="D53" i="4"/>
  <c r="D55" i="4"/>
  <c r="D57" i="4"/>
  <c r="D59" i="4"/>
  <c r="D61" i="4"/>
  <c r="D63" i="4"/>
  <c r="D65" i="4"/>
  <c r="D67" i="4"/>
  <c r="E7" i="4"/>
  <c r="I7" i="4"/>
  <c r="G7" i="4"/>
  <c r="K7" i="4"/>
  <c r="D11" i="4"/>
  <c r="D20" i="4"/>
  <c r="D24" i="4"/>
  <c r="D26" i="4"/>
  <c r="D28" i="4"/>
  <c r="D30" i="4"/>
  <c r="D36" i="4"/>
  <c r="D38" i="4"/>
  <c r="D40" i="4"/>
  <c r="D42" i="4"/>
  <c r="D44" i="4"/>
  <c r="D46" i="4"/>
  <c r="D48" i="4"/>
  <c r="D58" i="4"/>
  <c r="D60" i="4"/>
  <c r="L8" i="4"/>
  <c r="J8" i="4"/>
  <c r="H8" i="4"/>
  <c r="F8" i="4"/>
  <c r="K8" i="4"/>
  <c r="I8" i="4"/>
  <c r="G8" i="4"/>
  <c r="E8" i="4"/>
  <c r="B9" i="4"/>
  <c r="D9" i="4" s="1"/>
  <c r="F7" i="4"/>
  <c r="H7" i="4"/>
  <c r="J7" i="4"/>
  <c r="L9" i="4" l="1"/>
  <c r="J9" i="4"/>
  <c r="J60" i="4" s="1"/>
  <c r="H9" i="4"/>
  <c r="H20" i="4" s="1"/>
  <c r="F9" i="4"/>
  <c r="F60" i="4" s="1"/>
  <c r="K9" i="4"/>
  <c r="I9" i="4"/>
  <c r="G9" i="4"/>
  <c r="E9" i="4"/>
  <c r="J61" i="4"/>
  <c r="J57" i="4"/>
  <c r="J55" i="4"/>
  <c r="J53" i="4"/>
  <c r="J49" i="4"/>
  <c r="J45" i="4"/>
  <c r="J34" i="4"/>
  <c r="J32" i="4"/>
  <c r="J29" i="4"/>
  <c r="J23" i="4"/>
  <c r="J22" i="4"/>
  <c r="J19" i="4"/>
  <c r="J15" i="4"/>
  <c r="J14" i="4"/>
  <c r="J13" i="4"/>
  <c r="J17" i="4" l="1"/>
  <c r="J37" i="4"/>
  <c r="J65" i="4"/>
  <c r="J18" i="4"/>
  <c r="J41" i="4"/>
  <c r="H18" i="4"/>
  <c r="H43" i="4"/>
  <c r="J25" i="4"/>
  <c r="J51" i="4"/>
  <c r="J40" i="4"/>
  <c r="J63" i="4"/>
  <c r="J67" i="4"/>
  <c r="J28" i="4"/>
  <c r="J31" i="4"/>
  <c r="J35" i="4"/>
  <c r="J43" i="4"/>
  <c r="J50" i="4"/>
  <c r="J54" i="4"/>
  <c r="J59" i="4"/>
  <c r="J64" i="4"/>
  <c r="J36" i="4"/>
  <c r="J12" i="4"/>
  <c r="J16" i="4"/>
  <c r="J21" i="4"/>
  <c r="J27" i="4"/>
  <c r="J33" i="4"/>
  <c r="J39" i="4"/>
  <c r="J47" i="4"/>
  <c r="J52" i="4"/>
  <c r="J56" i="4"/>
  <c r="J62" i="4"/>
  <c r="J66" i="4"/>
  <c r="J24" i="4"/>
  <c r="J44" i="4"/>
  <c r="H64" i="4"/>
  <c r="H36" i="4"/>
  <c r="H12" i="4"/>
  <c r="H33" i="4"/>
  <c r="H56" i="4"/>
  <c r="H40" i="4"/>
  <c r="H21" i="4"/>
  <c r="H47" i="4"/>
  <c r="H66" i="4"/>
  <c r="H60" i="4"/>
  <c r="H31" i="4"/>
  <c r="H54" i="4"/>
  <c r="J48" i="4"/>
  <c r="H24" i="4"/>
  <c r="H44" i="4"/>
  <c r="H14" i="4"/>
  <c r="H23" i="4"/>
  <c r="H35" i="4"/>
  <c r="H50" i="4"/>
  <c r="H59" i="4"/>
  <c r="H28" i="4"/>
  <c r="H48" i="4"/>
  <c r="H16" i="4"/>
  <c r="H27" i="4"/>
  <c r="H39" i="4"/>
  <c r="H52" i="4"/>
  <c r="H62" i="4"/>
  <c r="F12" i="4"/>
  <c r="F14" i="4"/>
  <c r="F16" i="4"/>
  <c r="F18" i="4"/>
  <c r="F21" i="4"/>
  <c r="F23" i="4"/>
  <c r="F27" i="4"/>
  <c r="F31" i="4"/>
  <c r="F33" i="4"/>
  <c r="F35" i="4"/>
  <c r="F39" i="4"/>
  <c r="F43" i="4"/>
  <c r="F47" i="4"/>
  <c r="F50" i="4"/>
  <c r="F52" i="4"/>
  <c r="F54" i="4"/>
  <c r="F56" i="4"/>
  <c r="J26" i="4"/>
  <c r="J38" i="4"/>
  <c r="J46" i="4"/>
  <c r="F13" i="4"/>
  <c r="F15" i="4"/>
  <c r="F17" i="4"/>
  <c r="F19" i="4"/>
  <c r="F22" i="4"/>
  <c r="F25" i="4"/>
  <c r="F29" i="4"/>
  <c r="F32" i="4"/>
  <c r="F34" i="4"/>
  <c r="F37" i="4"/>
  <c r="F41" i="4"/>
  <c r="F45" i="4"/>
  <c r="F49" i="4"/>
  <c r="F51" i="4"/>
  <c r="F53" i="4"/>
  <c r="F55" i="4"/>
  <c r="J20" i="4"/>
  <c r="J30" i="4"/>
  <c r="J42" i="4"/>
  <c r="J58" i="4"/>
  <c r="H26" i="4"/>
  <c r="H30" i="4"/>
  <c r="H38" i="4"/>
  <c r="H42" i="4"/>
  <c r="H46" i="4"/>
  <c r="H58" i="4"/>
  <c r="H11" i="4"/>
  <c r="H13" i="4"/>
  <c r="H15" i="4"/>
  <c r="H17" i="4"/>
  <c r="H19" i="4"/>
  <c r="H22" i="4"/>
  <c r="H25" i="4"/>
  <c r="H29" i="4"/>
  <c r="H32" i="4"/>
  <c r="H34" i="4"/>
  <c r="H37" i="4"/>
  <c r="H41" i="4"/>
  <c r="H45" i="4"/>
  <c r="H49" i="4"/>
  <c r="H51" i="4"/>
  <c r="H53" i="4"/>
  <c r="H55" i="4"/>
  <c r="H57" i="4"/>
  <c r="H61" i="4"/>
  <c r="H63" i="4"/>
  <c r="H65" i="4"/>
  <c r="H67" i="4"/>
  <c r="E11" i="4"/>
  <c r="E12" i="4"/>
  <c r="E13" i="4"/>
  <c r="E14" i="4"/>
  <c r="E15" i="4"/>
  <c r="E16" i="4"/>
  <c r="E17" i="4"/>
  <c r="E18" i="4"/>
  <c r="E19" i="4"/>
  <c r="E21" i="4"/>
  <c r="E22" i="4"/>
  <c r="E23" i="4"/>
  <c r="E25" i="4"/>
  <c r="E27" i="4"/>
  <c r="E29" i="4"/>
  <c r="E31" i="4"/>
  <c r="E32" i="4"/>
  <c r="E33" i="4"/>
  <c r="E34" i="4"/>
  <c r="E35" i="4"/>
  <c r="E37" i="4"/>
  <c r="E39" i="4"/>
  <c r="E41" i="4"/>
  <c r="E43" i="4"/>
  <c r="E45" i="4"/>
  <c r="E47" i="4"/>
  <c r="E49" i="4"/>
  <c r="E50" i="4"/>
  <c r="E51" i="4"/>
  <c r="E52" i="4"/>
  <c r="E53" i="4"/>
  <c r="E54" i="4"/>
  <c r="E55" i="4"/>
  <c r="E56" i="4"/>
  <c r="E57" i="4"/>
  <c r="E59" i="4"/>
  <c r="E61" i="4"/>
  <c r="E62" i="4"/>
  <c r="E63" i="4"/>
  <c r="E64" i="4"/>
  <c r="E65" i="4"/>
  <c r="E66" i="4"/>
  <c r="E67" i="4"/>
  <c r="E20" i="4"/>
  <c r="E24" i="4"/>
  <c r="E26" i="4"/>
  <c r="E28" i="4"/>
  <c r="E30" i="4"/>
  <c r="E36" i="4"/>
  <c r="E38" i="4"/>
  <c r="E40" i="4"/>
  <c r="E42" i="4"/>
  <c r="E44" i="4"/>
  <c r="E46" i="4"/>
  <c r="E48" i="4"/>
  <c r="E58" i="4"/>
  <c r="E60" i="4"/>
  <c r="I11" i="4"/>
  <c r="I12" i="4"/>
  <c r="I13" i="4"/>
  <c r="I14" i="4"/>
  <c r="I15" i="4"/>
  <c r="I16" i="4"/>
  <c r="I17" i="4"/>
  <c r="I18" i="4"/>
  <c r="I19" i="4"/>
  <c r="I21" i="4"/>
  <c r="I22" i="4"/>
  <c r="I23" i="4"/>
  <c r="I25" i="4"/>
  <c r="I27" i="4"/>
  <c r="I29" i="4"/>
  <c r="I31" i="4"/>
  <c r="I32" i="4"/>
  <c r="I33" i="4"/>
  <c r="I34" i="4"/>
  <c r="I35" i="4"/>
  <c r="I37" i="4"/>
  <c r="I39" i="4"/>
  <c r="I41" i="4"/>
  <c r="I43" i="4"/>
  <c r="I45" i="4"/>
  <c r="I47" i="4"/>
  <c r="I49" i="4"/>
  <c r="I50" i="4"/>
  <c r="I51" i="4"/>
  <c r="I52" i="4"/>
  <c r="I53" i="4"/>
  <c r="I54" i="4"/>
  <c r="I55" i="4"/>
  <c r="I56" i="4"/>
  <c r="I57" i="4"/>
  <c r="I59" i="4"/>
  <c r="I61" i="4"/>
  <c r="I62" i="4"/>
  <c r="I63" i="4"/>
  <c r="I64" i="4"/>
  <c r="I65" i="4"/>
  <c r="I66" i="4"/>
  <c r="I67" i="4"/>
  <c r="I20" i="4"/>
  <c r="I24" i="4"/>
  <c r="I26" i="4"/>
  <c r="I28" i="4"/>
  <c r="I30" i="4"/>
  <c r="I36" i="4"/>
  <c r="I38" i="4"/>
  <c r="I40" i="4"/>
  <c r="I42" i="4"/>
  <c r="I44" i="4"/>
  <c r="I46" i="4"/>
  <c r="I48" i="4"/>
  <c r="I58" i="4"/>
  <c r="I60" i="4"/>
  <c r="J11" i="4"/>
  <c r="G20" i="4"/>
  <c r="G24" i="4"/>
  <c r="G26" i="4"/>
  <c r="G28" i="4"/>
  <c r="G30" i="4"/>
  <c r="G36" i="4"/>
  <c r="G38" i="4"/>
  <c r="G40" i="4"/>
  <c r="G42" i="4"/>
  <c r="G44" i="4"/>
  <c r="G46" i="4"/>
  <c r="G48" i="4"/>
  <c r="G58" i="4"/>
  <c r="G60" i="4"/>
  <c r="G11" i="4"/>
  <c r="G12" i="4"/>
  <c r="G13" i="4"/>
  <c r="G14" i="4"/>
  <c r="G15" i="4"/>
  <c r="G16" i="4"/>
  <c r="G17" i="4"/>
  <c r="G18" i="4"/>
  <c r="G19" i="4"/>
  <c r="G21" i="4"/>
  <c r="G22" i="4"/>
  <c r="G23" i="4"/>
  <c r="G25" i="4"/>
  <c r="G27" i="4"/>
  <c r="G29" i="4"/>
  <c r="G31" i="4"/>
  <c r="G32" i="4"/>
  <c r="G33" i="4"/>
  <c r="G34" i="4"/>
  <c r="G35" i="4"/>
  <c r="G37" i="4"/>
  <c r="G39" i="4"/>
  <c r="G41" i="4"/>
  <c r="G43" i="4"/>
  <c r="G45" i="4"/>
  <c r="G47" i="4"/>
  <c r="G49" i="4"/>
  <c r="G50" i="4"/>
  <c r="G51" i="4"/>
  <c r="G52" i="4"/>
  <c r="G53" i="4"/>
  <c r="G54" i="4"/>
  <c r="G55" i="4"/>
  <c r="G56" i="4"/>
  <c r="G57" i="4"/>
  <c r="G59" i="4"/>
  <c r="G61" i="4"/>
  <c r="G62" i="4"/>
  <c r="G63" i="4"/>
  <c r="G64" i="4"/>
  <c r="G65" i="4"/>
  <c r="G66" i="4"/>
  <c r="G67" i="4"/>
  <c r="K20" i="4"/>
  <c r="K24" i="4"/>
  <c r="K26" i="4"/>
  <c r="K28" i="4"/>
  <c r="K30" i="4"/>
  <c r="K36" i="4"/>
  <c r="K38" i="4"/>
  <c r="K40" i="4"/>
  <c r="K42" i="4"/>
  <c r="K44" i="4"/>
  <c r="K46" i="4"/>
  <c r="K48" i="4"/>
  <c r="K58" i="4"/>
  <c r="K60" i="4"/>
  <c r="K11" i="4"/>
  <c r="K12" i="4"/>
  <c r="K13" i="4"/>
  <c r="K14" i="4"/>
  <c r="K15" i="4"/>
  <c r="K16" i="4"/>
  <c r="K17" i="4"/>
  <c r="K18" i="4"/>
  <c r="K19" i="4"/>
  <c r="K21" i="4"/>
  <c r="K22" i="4"/>
  <c r="K23" i="4"/>
  <c r="K25" i="4"/>
  <c r="K27" i="4"/>
  <c r="K29" i="4"/>
  <c r="K31" i="4"/>
  <c r="K32" i="4"/>
  <c r="K33" i="4"/>
  <c r="K34" i="4"/>
  <c r="K35" i="4"/>
  <c r="K37" i="4"/>
  <c r="K39" i="4"/>
  <c r="K41" i="4"/>
  <c r="K43" i="4"/>
  <c r="K45" i="4"/>
  <c r="K47" i="4"/>
  <c r="K49" i="4"/>
  <c r="K50" i="4"/>
  <c r="K51" i="4"/>
  <c r="K52" i="4"/>
  <c r="K53" i="4"/>
  <c r="K54" i="4"/>
  <c r="K55" i="4"/>
  <c r="K56" i="4"/>
  <c r="K57" i="4"/>
  <c r="K59" i="4"/>
  <c r="K61" i="4"/>
  <c r="K62" i="4"/>
  <c r="K63" i="4"/>
  <c r="K64" i="4"/>
  <c r="K65" i="4"/>
  <c r="K66" i="4"/>
  <c r="K67" i="4"/>
  <c r="L20" i="4"/>
  <c r="L24" i="4"/>
  <c r="L26" i="4"/>
  <c r="L28" i="4"/>
  <c r="L30" i="4"/>
  <c r="L36" i="4"/>
  <c r="L38" i="4"/>
  <c r="L40" i="4"/>
  <c r="L42" i="4"/>
  <c r="L44" i="4"/>
  <c r="L46" i="4"/>
  <c r="L48" i="4"/>
  <c r="L58" i="4"/>
  <c r="L60" i="4"/>
  <c r="L11" i="4"/>
  <c r="L12" i="4"/>
  <c r="L13" i="4"/>
  <c r="L14" i="4"/>
  <c r="L15" i="4"/>
  <c r="L16" i="4"/>
  <c r="L17" i="4"/>
  <c r="L18" i="4"/>
  <c r="L19" i="4"/>
  <c r="L21" i="4"/>
  <c r="L22" i="4"/>
  <c r="L23" i="4"/>
  <c r="L25" i="4"/>
  <c r="L27" i="4"/>
  <c r="L29" i="4"/>
  <c r="L31" i="4"/>
  <c r="L32" i="4"/>
  <c r="L33" i="4"/>
  <c r="L34" i="4"/>
  <c r="L35" i="4"/>
  <c r="L37" i="4"/>
  <c r="L39" i="4"/>
  <c r="L41" i="4"/>
  <c r="L43" i="4"/>
  <c r="L45" i="4"/>
  <c r="L47" i="4"/>
  <c r="L49" i="4"/>
  <c r="L50" i="4"/>
  <c r="L51" i="4"/>
  <c r="L52" i="4"/>
  <c r="L53" i="4"/>
  <c r="L54" i="4"/>
  <c r="L55" i="4"/>
  <c r="L56" i="4"/>
  <c r="L57" i="4"/>
  <c r="L59" i="4"/>
  <c r="L61" i="4"/>
  <c r="L62" i="4"/>
  <c r="L63" i="4"/>
  <c r="L64" i="4"/>
  <c r="L65" i="4"/>
  <c r="L66" i="4"/>
  <c r="L67" i="4"/>
  <c r="F57" i="4"/>
  <c r="F59" i="4"/>
  <c r="F61" i="4"/>
  <c r="F62" i="4"/>
  <c r="F63" i="4"/>
  <c r="F64" i="4"/>
  <c r="F65" i="4"/>
  <c r="F66" i="4"/>
  <c r="F67" i="4"/>
  <c r="F20" i="4"/>
  <c r="F24" i="4"/>
  <c r="F26" i="4"/>
  <c r="F28" i="4"/>
  <c r="F30" i="4"/>
  <c r="F36" i="4"/>
  <c r="F38" i="4"/>
  <c r="F40" i="4"/>
  <c r="F42" i="4"/>
  <c r="F44" i="4"/>
  <c r="F46" i="4"/>
  <c r="F48" i="4"/>
  <c r="F58" i="4"/>
  <c r="F11" i="4"/>
  <c r="C5" i="7" l="1"/>
  <c r="D5" i="7"/>
  <c r="K5" i="7" l="1"/>
  <c r="H5" i="7"/>
  <c r="L5" i="7"/>
  <c r="E5" i="7"/>
  <c r="I5" i="7"/>
  <c r="F5" i="7"/>
  <c r="J5" i="7"/>
  <c r="G5" i="7"/>
  <c r="J52" i="7" l="1"/>
  <c r="J10" i="7"/>
  <c r="J12" i="7"/>
  <c r="J14" i="7"/>
  <c r="J16" i="7"/>
  <c r="J18" i="7"/>
  <c r="J20" i="7"/>
  <c r="J22" i="7"/>
  <c r="J24" i="7"/>
  <c r="J26" i="7"/>
  <c r="J28" i="7"/>
  <c r="J30" i="7"/>
  <c r="J32" i="7"/>
  <c r="J34" i="7"/>
  <c r="J36" i="7"/>
  <c r="J38" i="7"/>
  <c r="J40" i="7"/>
  <c r="J42" i="7"/>
  <c r="J44" i="7"/>
  <c r="J46" i="7"/>
  <c r="J48" i="7"/>
  <c r="J50" i="7"/>
  <c r="J53" i="7"/>
  <c r="J55" i="7"/>
  <c r="J57" i="7"/>
  <c r="J59" i="7"/>
  <c r="J61" i="7"/>
  <c r="J63" i="7"/>
  <c r="J65" i="7"/>
  <c r="J9" i="7"/>
  <c r="J11" i="7"/>
  <c r="J13" i="7"/>
  <c r="J15" i="7"/>
  <c r="J17" i="7"/>
  <c r="J19" i="7"/>
  <c r="J21" i="7"/>
  <c r="J23" i="7"/>
  <c r="J25" i="7"/>
  <c r="J27" i="7"/>
  <c r="J29" i="7"/>
  <c r="J31" i="7"/>
  <c r="J33" i="7"/>
  <c r="J35" i="7"/>
  <c r="J37" i="7"/>
  <c r="J39" i="7"/>
  <c r="J41" i="7"/>
  <c r="J43" i="7"/>
  <c r="J45" i="7"/>
  <c r="J47" i="7"/>
  <c r="J49" i="7"/>
  <c r="J51" i="7"/>
  <c r="J54" i="7"/>
  <c r="J56" i="7"/>
  <c r="J58" i="7"/>
  <c r="J60" i="7"/>
  <c r="J62" i="7"/>
  <c r="J64" i="7"/>
  <c r="I10" i="7"/>
  <c r="I12" i="7"/>
  <c r="I14" i="7"/>
  <c r="I16" i="7"/>
  <c r="I18" i="7"/>
  <c r="I20" i="7"/>
  <c r="I22" i="7"/>
  <c r="I24" i="7"/>
  <c r="I26" i="7"/>
  <c r="I28" i="7"/>
  <c r="I30" i="7"/>
  <c r="I32" i="7"/>
  <c r="I34" i="7"/>
  <c r="I36" i="7"/>
  <c r="I38" i="7"/>
  <c r="I40" i="7"/>
  <c r="I42" i="7"/>
  <c r="I44" i="7"/>
  <c r="I46" i="7"/>
  <c r="I48" i="7"/>
  <c r="I50" i="7"/>
  <c r="I53" i="7"/>
  <c r="I55" i="7"/>
  <c r="I57" i="7"/>
  <c r="I59" i="7"/>
  <c r="I61" i="7"/>
  <c r="I63" i="7"/>
  <c r="I65" i="7"/>
  <c r="I62" i="7"/>
  <c r="I58" i="7"/>
  <c r="I54" i="7"/>
  <c r="I49" i="7"/>
  <c r="I45" i="7"/>
  <c r="I41" i="7"/>
  <c r="I37" i="7"/>
  <c r="I33" i="7"/>
  <c r="I29" i="7"/>
  <c r="I25" i="7"/>
  <c r="I21" i="7"/>
  <c r="I17" i="7"/>
  <c r="I13" i="7"/>
  <c r="I9" i="7"/>
  <c r="I64" i="7"/>
  <c r="I60" i="7"/>
  <c r="I56" i="7"/>
  <c r="I51" i="7"/>
  <c r="I47" i="7"/>
  <c r="I43" i="7"/>
  <c r="I39" i="7"/>
  <c r="I35" i="7"/>
  <c r="I31" i="7"/>
  <c r="I27" i="7"/>
  <c r="I23" i="7"/>
  <c r="I19" i="7"/>
  <c r="I15" i="7"/>
  <c r="I11" i="7"/>
  <c r="I52" i="7"/>
  <c r="L54" i="7"/>
  <c r="L47" i="7"/>
  <c r="L10" i="7"/>
  <c r="L12" i="7"/>
  <c r="L14" i="7"/>
  <c r="L16" i="7"/>
  <c r="L18" i="7"/>
  <c r="L20" i="7"/>
  <c r="L22" i="7"/>
  <c r="L24" i="7"/>
  <c r="L26" i="7"/>
  <c r="L28" i="7"/>
  <c r="L30" i="7"/>
  <c r="L32" i="7"/>
  <c r="L34" i="7"/>
  <c r="L36" i="7"/>
  <c r="L38" i="7"/>
  <c r="L40" i="7"/>
  <c r="L42" i="7"/>
  <c r="L44" i="7"/>
  <c r="L46" i="7"/>
  <c r="L48" i="7"/>
  <c r="L50" i="7"/>
  <c r="L53" i="7"/>
  <c r="L55" i="7"/>
  <c r="L57" i="7"/>
  <c r="L59" i="7"/>
  <c r="L61" i="7"/>
  <c r="L63" i="7"/>
  <c r="L65" i="7"/>
  <c r="L51" i="7"/>
  <c r="L39" i="7"/>
  <c r="L31" i="7"/>
  <c r="L23" i="7"/>
  <c r="L15" i="7"/>
  <c r="L64" i="7"/>
  <c r="L56" i="7"/>
  <c r="L52" i="7"/>
  <c r="L45" i="7"/>
  <c r="L37" i="7"/>
  <c r="L29" i="7"/>
  <c r="L21" i="7"/>
  <c r="L13" i="7"/>
  <c r="L62" i="7"/>
  <c r="L43" i="7"/>
  <c r="L35" i="7"/>
  <c r="L27" i="7"/>
  <c r="L19" i="7"/>
  <c r="L11" i="7"/>
  <c r="L60" i="7"/>
  <c r="L49" i="7"/>
  <c r="L41" i="7"/>
  <c r="L33" i="7"/>
  <c r="L25" i="7"/>
  <c r="L17" i="7"/>
  <c r="L9" i="7"/>
  <c r="L58" i="7"/>
  <c r="K64" i="7"/>
  <c r="K60" i="7"/>
  <c r="K56" i="7"/>
  <c r="K51" i="7"/>
  <c r="K47" i="7"/>
  <c r="K43" i="7"/>
  <c r="K39" i="7"/>
  <c r="K35" i="7"/>
  <c r="K31" i="7"/>
  <c r="K27" i="7"/>
  <c r="K23" i="7"/>
  <c r="K19" i="7"/>
  <c r="K15" i="7"/>
  <c r="K11" i="7"/>
  <c r="K52" i="7"/>
  <c r="K12" i="7"/>
  <c r="K16" i="7"/>
  <c r="K20" i="7"/>
  <c r="K24" i="7"/>
  <c r="K28" i="7"/>
  <c r="K32" i="7"/>
  <c r="K36" i="7"/>
  <c r="K40" i="7"/>
  <c r="K44" i="7"/>
  <c r="K48" i="7"/>
  <c r="K53" i="7"/>
  <c r="K57" i="7"/>
  <c r="K61" i="7"/>
  <c r="K65" i="7"/>
  <c r="K62" i="7"/>
  <c r="K58" i="7"/>
  <c r="K54" i="7"/>
  <c r="K49" i="7"/>
  <c r="K45" i="7"/>
  <c r="K41" i="7"/>
  <c r="K37" i="7"/>
  <c r="K33" i="7"/>
  <c r="K29" i="7"/>
  <c r="K25" i="7"/>
  <c r="K21" i="7"/>
  <c r="K17" i="7"/>
  <c r="K13" i="7"/>
  <c r="K9" i="7"/>
  <c r="K10" i="7"/>
  <c r="K14" i="7"/>
  <c r="K18" i="7"/>
  <c r="K22" i="7"/>
  <c r="K26" i="7"/>
  <c r="K30" i="7"/>
  <c r="K34" i="7"/>
  <c r="K38" i="7"/>
  <c r="K42" i="7"/>
  <c r="K46" i="7"/>
  <c r="K50" i="7"/>
  <c r="K55" i="7"/>
  <c r="K59" i="7"/>
  <c r="K63" i="7"/>
  <c r="G10" i="7"/>
  <c r="G12" i="7"/>
  <c r="G14" i="7"/>
  <c r="G16" i="7"/>
  <c r="G18" i="7"/>
  <c r="G20" i="7"/>
  <c r="G22" i="7"/>
  <c r="G24" i="7"/>
  <c r="G26" i="7"/>
  <c r="G28" i="7"/>
  <c r="G30" i="7"/>
  <c r="G32" i="7"/>
  <c r="G34" i="7"/>
  <c r="G36" i="7"/>
  <c r="G38" i="7"/>
  <c r="G40" i="7"/>
  <c r="G42" i="7"/>
  <c r="G44" i="7"/>
  <c r="G46" i="7"/>
  <c r="G48" i="7"/>
  <c r="G50" i="7"/>
  <c r="G53" i="7"/>
  <c r="G55" i="7"/>
  <c r="G57" i="7"/>
  <c r="G59" i="7"/>
  <c r="G61" i="7"/>
  <c r="G63" i="7"/>
  <c r="G65" i="7"/>
  <c r="G62" i="7"/>
  <c r="G58" i="7"/>
  <c r="G54" i="7"/>
  <c r="G49" i="7"/>
  <c r="G45" i="7"/>
  <c r="G41" i="7"/>
  <c r="G37" i="7"/>
  <c r="G33" i="7"/>
  <c r="G29" i="7"/>
  <c r="G25" i="7"/>
  <c r="G21" i="7"/>
  <c r="G17" i="7"/>
  <c r="G13" i="7"/>
  <c r="G9" i="7"/>
  <c r="G64" i="7"/>
  <c r="G60" i="7"/>
  <c r="G56" i="7"/>
  <c r="G51" i="7"/>
  <c r="G47" i="7"/>
  <c r="G43" i="7"/>
  <c r="G39" i="7"/>
  <c r="G35" i="7"/>
  <c r="G31" i="7"/>
  <c r="G27" i="7"/>
  <c r="G23" i="7"/>
  <c r="G19" i="7"/>
  <c r="G15" i="7"/>
  <c r="G11" i="7"/>
  <c r="G52" i="7"/>
  <c r="F52" i="7"/>
  <c r="F10" i="7"/>
  <c r="F12" i="7"/>
  <c r="F14" i="7"/>
  <c r="F16" i="7"/>
  <c r="F18" i="7"/>
  <c r="F20" i="7"/>
  <c r="F22" i="7"/>
  <c r="F24" i="7"/>
  <c r="F26" i="7"/>
  <c r="F28" i="7"/>
  <c r="F30" i="7"/>
  <c r="F32" i="7"/>
  <c r="F34" i="7"/>
  <c r="F36" i="7"/>
  <c r="F38" i="7"/>
  <c r="F40" i="7"/>
  <c r="F42" i="7"/>
  <c r="F44" i="7"/>
  <c r="F46" i="7"/>
  <c r="F48" i="7"/>
  <c r="F50" i="7"/>
  <c r="F53" i="7"/>
  <c r="F55" i="7"/>
  <c r="F57" i="7"/>
  <c r="F59" i="7"/>
  <c r="F61" i="7"/>
  <c r="F63" i="7"/>
  <c r="F65" i="7"/>
  <c r="F9" i="7"/>
  <c r="F11" i="7"/>
  <c r="F13" i="7"/>
  <c r="F15" i="7"/>
  <c r="F17" i="7"/>
  <c r="F19" i="7"/>
  <c r="F21" i="7"/>
  <c r="F23" i="7"/>
  <c r="F25" i="7"/>
  <c r="F27" i="7"/>
  <c r="F29" i="7"/>
  <c r="F31" i="7"/>
  <c r="F33" i="7"/>
  <c r="F35" i="7"/>
  <c r="F37" i="7"/>
  <c r="F39" i="7"/>
  <c r="F41" i="7"/>
  <c r="F43" i="7"/>
  <c r="F45" i="7"/>
  <c r="F47" i="7"/>
  <c r="F49" i="7"/>
  <c r="F51" i="7"/>
  <c r="F54" i="7"/>
  <c r="F56" i="7"/>
  <c r="F58" i="7"/>
  <c r="F60" i="7"/>
  <c r="F62" i="7"/>
  <c r="F64" i="7"/>
  <c r="E10" i="7"/>
  <c r="E12" i="7"/>
  <c r="E14" i="7"/>
  <c r="E16" i="7"/>
  <c r="E18" i="7"/>
  <c r="E20" i="7"/>
  <c r="E22" i="7"/>
  <c r="E24" i="7"/>
  <c r="E26" i="7"/>
  <c r="E28" i="7"/>
  <c r="E30" i="7"/>
  <c r="E32" i="7"/>
  <c r="E34" i="7"/>
  <c r="E36" i="7"/>
  <c r="E38" i="7"/>
  <c r="E40" i="7"/>
  <c r="E42" i="7"/>
  <c r="E44" i="7"/>
  <c r="E46" i="7"/>
  <c r="E48" i="7"/>
  <c r="E50" i="7"/>
  <c r="E53" i="7"/>
  <c r="E55" i="7"/>
  <c r="E57" i="7"/>
  <c r="E59" i="7"/>
  <c r="E61" i="7"/>
  <c r="E63" i="7"/>
  <c r="E65" i="7"/>
  <c r="E62" i="7"/>
  <c r="E58" i="7"/>
  <c r="E54" i="7"/>
  <c r="E49" i="7"/>
  <c r="E45" i="7"/>
  <c r="E41" i="7"/>
  <c r="E37" i="7"/>
  <c r="E33" i="7"/>
  <c r="E29" i="7"/>
  <c r="E25" i="7"/>
  <c r="E21" i="7"/>
  <c r="E17" i="7"/>
  <c r="E13" i="7"/>
  <c r="E9" i="7"/>
  <c r="E52" i="7"/>
  <c r="E64" i="7"/>
  <c r="E60" i="7"/>
  <c r="E56" i="7"/>
  <c r="E51" i="7"/>
  <c r="E47" i="7"/>
  <c r="E43" i="7"/>
  <c r="E39" i="7"/>
  <c r="E35" i="7"/>
  <c r="E31" i="7"/>
  <c r="E27" i="7"/>
  <c r="E23" i="7"/>
  <c r="E19" i="7"/>
  <c r="E15" i="7"/>
  <c r="E11" i="7"/>
  <c r="H52" i="7"/>
  <c r="H10" i="7"/>
  <c r="H12" i="7"/>
  <c r="H14" i="7"/>
  <c r="H16" i="7"/>
  <c r="H18" i="7"/>
  <c r="H20" i="7"/>
  <c r="H22" i="7"/>
  <c r="H24" i="7"/>
  <c r="H26" i="7"/>
  <c r="H28" i="7"/>
  <c r="H30" i="7"/>
  <c r="H32" i="7"/>
  <c r="H34" i="7"/>
  <c r="H36" i="7"/>
  <c r="H38" i="7"/>
  <c r="H40" i="7"/>
  <c r="H42" i="7"/>
  <c r="H44" i="7"/>
  <c r="H46" i="7"/>
  <c r="H48" i="7"/>
  <c r="H50" i="7"/>
  <c r="H53" i="7"/>
  <c r="H55" i="7"/>
  <c r="H57" i="7"/>
  <c r="H59" i="7"/>
  <c r="H61" i="7"/>
  <c r="H63" i="7"/>
  <c r="H65" i="7"/>
  <c r="H9" i="7"/>
  <c r="H11" i="7"/>
  <c r="H13" i="7"/>
  <c r="H15" i="7"/>
  <c r="H17" i="7"/>
  <c r="H19" i="7"/>
  <c r="H21" i="7"/>
  <c r="H23" i="7"/>
  <c r="H25" i="7"/>
  <c r="H27" i="7"/>
  <c r="H29" i="7"/>
  <c r="H31" i="7"/>
  <c r="H33" i="7"/>
  <c r="H35" i="7"/>
  <c r="H37" i="7"/>
  <c r="H39" i="7"/>
  <c r="H41" i="7"/>
  <c r="H43" i="7"/>
  <c r="H45" i="7"/>
  <c r="H47" i="7"/>
  <c r="H49" i="7"/>
  <c r="H51" i="7"/>
  <c r="H54" i="7"/>
  <c r="H56" i="7"/>
  <c r="H58" i="7"/>
  <c r="H60" i="7"/>
  <c r="H62" i="7"/>
  <c r="H64" i="7"/>
</calcChain>
</file>

<file path=xl/sharedStrings.xml><?xml version="1.0" encoding="utf-8"?>
<sst xmlns="http://schemas.openxmlformats.org/spreadsheetml/2006/main" count="1790" uniqueCount="156">
  <si>
    <t>Parish</t>
  </si>
  <si>
    <t>Taxbase</t>
  </si>
  <si>
    <t>Precept</t>
  </si>
  <si>
    <t>Band D</t>
  </si>
  <si>
    <t>Band A</t>
  </si>
  <si>
    <t>Band B</t>
  </si>
  <si>
    <t>Band C</t>
  </si>
  <si>
    <t>Band E</t>
  </si>
  <si>
    <t>Band F</t>
  </si>
  <si>
    <t>Band G</t>
  </si>
  <si>
    <t>Band H</t>
  </si>
  <si>
    <t>North Lincolnshire Council</t>
  </si>
  <si>
    <t>Police precept</t>
  </si>
  <si>
    <t>Fire precept</t>
  </si>
  <si>
    <t>Alkborough</t>
  </si>
  <si>
    <t>Amcotts</t>
  </si>
  <si>
    <t>Appleby</t>
  </si>
  <si>
    <t>Ashby Parkland</t>
  </si>
  <si>
    <t>Barnetby le Wold</t>
  </si>
  <si>
    <t>Barrow on Humber</t>
  </si>
  <si>
    <t>Barton Upon Humber</t>
  </si>
  <si>
    <t>Belton</t>
  </si>
  <si>
    <t>Bonby</t>
  </si>
  <si>
    <t>Bottesford</t>
  </si>
  <si>
    <t>Brigg</t>
  </si>
  <si>
    <t>Broughton</t>
  </si>
  <si>
    <t>Burringham</t>
  </si>
  <si>
    <t>Burton Upon Stather</t>
  </si>
  <si>
    <t>Cadney cum Howsham</t>
  </si>
  <si>
    <t>Crowle</t>
  </si>
  <si>
    <t>East Butterwick</t>
  </si>
  <si>
    <t>East Halton</t>
  </si>
  <si>
    <t>Eastoft</t>
  </si>
  <si>
    <t>Elsham</t>
  </si>
  <si>
    <t>Epworth</t>
  </si>
  <si>
    <t>Flixborough</t>
  </si>
  <si>
    <t>Garthorpe &amp; Fockerby</t>
  </si>
  <si>
    <t>Goxhill</t>
  </si>
  <si>
    <t>Gunness</t>
  </si>
  <si>
    <t>Haxey</t>
  </si>
  <si>
    <t>Hibaldstow</t>
  </si>
  <si>
    <t>Holme</t>
  </si>
  <si>
    <t>Horkstow</t>
  </si>
  <si>
    <t>Keadby with Althorpe</t>
  </si>
  <si>
    <t>Kirmington &amp; Croxton</t>
  </si>
  <si>
    <t>Kirton in Lindsey</t>
  </si>
  <si>
    <t>Luddington</t>
  </si>
  <si>
    <t>Manton</t>
  </si>
  <si>
    <t>Melton Ross</t>
  </si>
  <si>
    <t>Messingham</t>
  </si>
  <si>
    <t>New Holland</t>
  </si>
  <si>
    <t>N Killingholme</t>
  </si>
  <si>
    <t>Owston Ferry</t>
  </si>
  <si>
    <t>Redbourne</t>
  </si>
  <si>
    <t>Roxby cum Risby</t>
  </si>
  <si>
    <t>Saxby all Saints</t>
  </si>
  <si>
    <t>Scawby cum Sturton</t>
  </si>
  <si>
    <t>Scunthorpe</t>
  </si>
  <si>
    <t>South Ferriby</t>
  </si>
  <si>
    <t>S Killingholme</t>
  </si>
  <si>
    <t>Thornton Curtis</t>
  </si>
  <si>
    <t>Ulceby</t>
  </si>
  <si>
    <t>West Butterwick</t>
  </si>
  <si>
    <t>West Halton</t>
  </si>
  <si>
    <t>Whitton</t>
  </si>
  <si>
    <t>Winteringham</t>
  </si>
  <si>
    <t>Winterton</t>
  </si>
  <si>
    <t>Wootton</t>
  </si>
  <si>
    <t>Worlaby</t>
  </si>
  <si>
    <t>Wrawby</t>
  </si>
  <si>
    <t>Wroot</t>
  </si>
  <si>
    <t>Police Precept</t>
  </si>
  <si>
    <t>Fire Precept</t>
  </si>
  <si>
    <t>Barnetby-le-Wold</t>
  </si>
  <si>
    <t>Barrow-on-Hunber</t>
  </si>
  <si>
    <t>Barton-upon-Humber</t>
  </si>
  <si>
    <t>Burton-upon-Stather</t>
  </si>
  <si>
    <t>Cadney-cum-Howsham</t>
  </si>
  <si>
    <t>Kirton-in-Lindsey</t>
  </si>
  <si>
    <t>Roxby-cum-Risby</t>
  </si>
  <si>
    <t>Saxby-all-Saints</t>
  </si>
  <si>
    <t>Scawby-cum-Sturton</t>
  </si>
  <si>
    <t>South Killingholme</t>
  </si>
  <si>
    <t>Winterigham</t>
  </si>
  <si>
    <t>Barrow-on-Humber</t>
  </si>
  <si>
    <t>Parish / Town Council</t>
  </si>
  <si>
    <t>Local Tax Base</t>
  </si>
  <si>
    <t>Parish Precept £</t>
  </si>
  <si>
    <t>Parish charge for a Band D property          £</t>
  </si>
  <si>
    <t>North Killingholme</t>
  </si>
  <si>
    <t>APPENDIX 3a</t>
  </si>
  <si>
    <t>Band@</t>
  </si>
  <si>
    <t>Barnetby Le Wold</t>
  </si>
  <si>
    <t>Barton upon Humber</t>
  </si>
  <si>
    <t xml:space="preserve">Brigg </t>
  </si>
  <si>
    <t>Cadney Cum Howsham</t>
  </si>
  <si>
    <t>Epworth Town</t>
  </si>
  <si>
    <t>Garthorpe and Fockerby</t>
  </si>
  <si>
    <t>Kirmington and Croxton</t>
  </si>
  <si>
    <t>Luddington and Haldenby</t>
  </si>
  <si>
    <t>Roxby Cum Risby</t>
  </si>
  <si>
    <t>Saxby All Saints</t>
  </si>
  <si>
    <t>Scawby</t>
  </si>
  <si>
    <t>APPENDIX 4</t>
  </si>
  <si>
    <t>Name</t>
  </si>
  <si>
    <t>Charge</t>
  </si>
  <si>
    <t>@</t>
  </si>
  <si>
    <t>A</t>
  </si>
  <si>
    <t>B</t>
  </si>
  <si>
    <t>C</t>
  </si>
  <si>
    <t>D</t>
  </si>
  <si>
    <t>E</t>
  </si>
  <si>
    <t>F</t>
  </si>
  <si>
    <t>G</t>
  </si>
  <si>
    <t>H</t>
  </si>
  <si>
    <t>Levy</t>
  </si>
  <si>
    <t>Collected By</t>
  </si>
  <si>
    <t xml:space="preserve"> </t>
  </si>
  <si>
    <t>COUNTY</t>
  </si>
  <si>
    <t>North Lincolnshire</t>
  </si>
  <si>
    <t>Annual</t>
  </si>
  <si>
    <t>POLICE</t>
  </si>
  <si>
    <t>Humberside Police</t>
  </si>
  <si>
    <t>Barton on Humber</t>
  </si>
  <si>
    <t>Burton Stather</t>
  </si>
  <si>
    <t>Kirton Lindsey</t>
  </si>
  <si>
    <t>Luddington &amp; Haldenby</t>
  </si>
  <si>
    <t>AREA 3</t>
  </si>
  <si>
    <t>Scunthorpe Spec.expenses.</t>
  </si>
  <si>
    <t>2005-06</t>
  </si>
  <si>
    <t>APPENDIX 3B</t>
  </si>
  <si>
    <t>Garthorpe and Fockerby</t>
  </si>
  <si>
    <t>Kirmington and Croxton</t>
  </si>
  <si>
    <t>Area</t>
  </si>
  <si>
    <t>Council Tax Charges 2014-15</t>
  </si>
  <si>
    <t>Council Tax Charges 2013-14</t>
  </si>
  <si>
    <t>Council Tax Charges 2012-13</t>
  </si>
  <si>
    <t>Council Tax Charges 2011-12</t>
  </si>
  <si>
    <t>Council Tax Charges 2010-11</t>
  </si>
  <si>
    <t>Council Tax Charges 2009-10</t>
  </si>
  <si>
    <t>Council Tax Charges 2008-09</t>
  </si>
  <si>
    <t>Council Tax Charges 2007-08</t>
  </si>
  <si>
    <t>Council Tax Charges 2006-07</t>
  </si>
  <si>
    <t>Council Tax Charges 2015-16</t>
  </si>
  <si>
    <t>Adult Social Care (2%)</t>
  </si>
  <si>
    <t>North Lincolnshire Council (0%)</t>
  </si>
  <si>
    <t>Police Precept (1.99%)</t>
  </si>
  <si>
    <t>Fire Precept (1.25%)</t>
  </si>
  <si>
    <t>Council Tax Charges 2016-17</t>
  </si>
  <si>
    <t>Council Tax Charges 2017-18</t>
  </si>
  <si>
    <t>Council Tax Charges 2018-19</t>
  </si>
  <si>
    <t>Adult Social Care</t>
  </si>
  <si>
    <t>North Lincolnshire Council Tax Charges 2019-20</t>
  </si>
  <si>
    <t>North Lincolnshire Council Tax Charges 2021-22</t>
  </si>
  <si>
    <t>North Lincolnshire Council Tax Charges 2020-21</t>
  </si>
  <si>
    <t>Adult Social Care precept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</si>
</sst>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.0"/>
    <numFmt numFmtId="165" formatCode="#,##0.00000"/>
    <numFmt numFmtId="166" formatCode="0.0"/>
    <numFmt numFmtId="167" formatCode="#,##0.0;#,##0.0"/>
    <numFmt numFmtId="168" formatCode="#,##0;#,##0"/>
    <numFmt numFmtId="169" formatCode="#,##0.00;#,##0.00"/>
    <numFmt numFmtId="170" formatCode="###0.00;###0.00"/>
    <numFmt numFmtId="171" formatCode="###0.0;###0.0"/>
    <numFmt numFmtId="172" formatCode="###0;###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color rgb="FF000000"/>
      <name val="Calibri"/>
      <family val="2"/>
      <scheme val="minor"/>
    </font>
    <font>
      <sz val="8.25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Arial"/>
      <family val="2"/>
    </font>
    <font>
      <sz val="10"/>
      <color rgb="FF000000"/>
      <name val="Times New Roman"/>
      <family val="1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12" fillId="0" borderId="0"/>
  </cellStyleXfs>
  <cellXfs count="169">
    <xf numFmtId="0" fontId="0" fillId="0" borderId="0" xfId="0"/>
    <xf numFmtId="164" fontId="3" fillId="0" borderId="0" xfId="0" applyNumberFormat="1" applyFont="1" applyFill="1" applyBorder="1"/>
    <xf numFmtId="4" fontId="3" fillId="0" borderId="0" xfId="0" applyNumberFormat="1" applyFont="1" applyFill="1" applyBorder="1"/>
    <xf numFmtId="4" fontId="0" fillId="0" borderId="0" xfId="0" applyNumberFormat="1" applyFill="1" applyBorder="1"/>
    <xf numFmtId="0" fontId="0" fillId="0" borderId="0" xfId="0" applyFill="1" applyBorder="1"/>
    <xf numFmtId="3" fontId="3" fillId="0" borderId="0" xfId="0" applyNumberFormat="1" applyFont="1" applyFill="1" applyBorder="1"/>
    <xf numFmtId="4" fontId="0" fillId="0" borderId="0" xfId="0" applyNumberFormat="1"/>
    <xf numFmtId="164" fontId="0" fillId="0" borderId="0" xfId="0" applyNumberFormat="1"/>
    <xf numFmtId="3" fontId="0" fillId="0" borderId="0" xfId="0" applyNumberFormat="1"/>
    <xf numFmtId="0" fontId="2" fillId="0" borderId="0" xfId="0" applyFont="1"/>
    <xf numFmtId="164" fontId="3" fillId="0" borderId="0" xfId="0" applyNumberFormat="1" applyFont="1"/>
    <xf numFmtId="3" fontId="3" fillId="0" borderId="0" xfId="0" applyNumberFormat="1" applyFont="1"/>
    <xf numFmtId="4" fontId="2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0" fillId="0" borderId="0" xfId="0" applyNumberFormat="1" applyFill="1"/>
    <xf numFmtId="166" fontId="0" fillId="0" borderId="0" xfId="0" applyNumberFormat="1"/>
    <xf numFmtId="164" fontId="3" fillId="0" borderId="1" xfId="0" applyNumberFormat="1" applyFont="1" applyBorder="1"/>
    <xf numFmtId="3" fontId="3" fillId="0" borderId="1" xfId="0" applyNumberFormat="1" applyFont="1" applyBorder="1"/>
    <xf numFmtId="4" fontId="3" fillId="0" borderId="0" xfId="0" applyNumberFormat="1" applyFont="1"/>
    <xf numFmtId="2" fontId="3" fillId="0" borderId="0" xfId="0" applyNumberFormat="1" applyFont="1"/>
    <xf numFmtId="3" fontId="3" fillId="2" borderId="0" xfId="0" applyNumberFormat="1" applyFont="1" applyFill="1"/>
    <xf numFmtId="3" fontId="3" fillId="0" borderId="0" xfId="0" applyNumberFormat="1" applyFont="1" applyFill="1"/>
    <xf numFmtId="3" fontId="4" fillId="0" borderId="0" xfId="0" applyNumberFormat="1" applyFont="1"/>
    <xf numFmtId="4" fontId="5" fillId="0" borderId="0" xfId="0" applyNumberFormat="1" applyFont="1"/>
    <xf numFmtId="0" fontId="3" fillId="0" borderId="0" xfId="0" applyFont="1"/>
    <xf numFmtId="164" fontId="3" fillId="0" borderId="0" xfId="0" applyNumberFormat="1" applyFont="1" applyFill="1"/>
    <xf numFmtId="4" fontId="3" fillId="0" borderId="0" xfId="0" applyNumberFormat="1" applyFont="1" applyFill="1"/>
    <xf numFmtId="0" fontId="0" fillId="0" borderId="0" xfId="0" applyFill="1"/>
    <xf numFmtId="0" fontId="7" fillId="0" borderId="0" xfId="0" applyFont="1" applyAlignment="1">
      <alignment horizontal="left" indent="1"/>
    </xf>
    <xf numFmtId="0" fontId="1" fillId="0" borderId="0" xfId="0" applyFont="1" applyFill="1" applyBorder="1"/>
    <xf numFmtId="0" fontId="0" fillId="3" borderId="2" xfId="0" applyFill="1" applyBorder="1"/>
    <xf numFmtId="164" fontId="3" fillId="3" borderId="2" xfId="0" applyNumberFormat="1" applyFont="1" applyFill="1" applyBorder="1"/>
    <xf numFmtId="3" fontId="3" fillId="3" borderId="2" xfId="0" applyNumberFormat="1" applyFont="1" applyFill="1" applyBorder="1"/>
    <xf numFmtId="4" fontId="0" fillId="3" borderId="2" xfId="0" applyNumberFormat="1" applyFill="1" applyBorder="1" applyAlignment="1">
      <alignment horizontal="right"/>
    </xf>
    <xf numFmtId="4" fontId="0" fillId="3" borderId="2" xfId="0" applyNumberFormat="1" applyFill="1" applyBorder="1"/>
    <xf numFmtId="0" fontId="1" fillId="3" borderId="2" xfId="0" applyFont="1" applyFill="1" applyBorder="1"/>
    <xf numFmtId="164" fontId="2" fillId="3" borderId="2" xfId="0" applyNumberFormat="1" applyFont="1" applyFill="1" applyBorder="1" applyAlignment="1">
      <alignment horizontal="right"/>
    </xf>
    <xf numFmtId="3" fontId="2" fillId="3" borderId="2" xfId="0" applyNumberFormat="1" applyFont="1" applyFill="1" applyBorder="1" applyAlignment="1">
      <alignment horizontal="right"/>
    </xf>
    <xf numFmtId="4" fontId="1" fillId="3" borderId="2" xfId="0" applyNumberFormat="1" applyFont="1" applyFill="1" applyBorder="1" applyAlignment="1">
      <alignment horizontal="right"/>
    </xf>
    <xf numFmtId="0" fontId="0" fillId="0" borderId="2" xfId="0" applyFill="1" applyBorder="1"/>
    <xf numFmtId="164" fontId="3" fillId="0" borderId="2" xfId="0" applyNumberFormat="1" applyFont="1" applyFill="1" applyBorder="1"/>
    <xf numFmtId="3" fontId="3" fillId="0" borderId="2" xfId="0" applyNumberFormat="1" applyFont="1" applyFill="1" applyBorder="1"/>
    <xf numFmtId="4" fontId="0" fillId="0" borderId="2" xfId="0" applyNumberFormat="1" applyFill="1" applyBorder="1"/>
    <xf numFmtId="165" fontId="0" fillId="0" borderId="2" xfId="0" applyNumberFormat="1" applyFill="1" applyBorder="1"/>
    <xf numFmtId="0" fontId="3" fillId="0" borderId="2" xfId="0" applyFont="1" applyFill="1" applyBorder="1"/>
    <xf numFmtId="166" fontId="0" fillId="0" borderId="2" xfId="0" applyNumberFormat="1" applyFill="1" applyBorder="1"/>
    <xf numFmtId="3" fontId="3" fillId="0" borderId="2" xfId="0" applyNumberFormat="1" applyFont="1" applyFill="1" applyBorder="1" applyAlignment="1">
      <alignment horizontal="right" wrapText="1"/>
    </xf>
    <xf numFmtId="0" fontId="0" fillId="0" borderId="2" xfId="0" applyBorder="1"/>
    <xf numFmtId="0" fontId="6" fillId="3" borderId="2" xfId="0" applyFont="1" applyFill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4" fontId="6" fillId="0" borderId="2" xfId="0" applyNumberFormat="1" applyFont="1" applyBorder="1" applyAlignment="1">
      <alignment vertical="top" wrapText="1"/>
    </xf>
    <xf numFmtId="3" fontId="6" fillId="0" borderId="2" xfId="0" applyNumberFormat="1" applyFont="1" applyBorder="1" applyAlignment="1">
      <alignment vertical="top" wrapText="1"/>
    </xf>
    <xf numFmtId="0" fontId="0" fillId="0" borderId="2" xfId="0" applyBorder="1" applyAlignment="1">
      <alignment wrapText="1"/>
    </xf>
    <xf numFmtId="4" fontId="0" fillId="0" borderId="2" xfId="0" applyNumberFormat="1" applyBorder="1" applyAlignment="1">
      <alignment wrapText="1"/>
    </xf>
    <xf numFmtId="3" fontId="0" fillId="0" borderId="2" xfId="0" applyNumberFormat="1" applyBorder="1" applyAlignment="1">
      <alignment wrapText="1"/>
    </xf>
    <xf numFmtId="0" fontId="8" fillId="0" borderId="2" xfId="0" applyFont="1" applyFill="1" applyBorder="1" applyAlignment="1">
      <alignment horizontal="center"/>
    </xf>
    <xf numFmtId="4" fontId="2" fillId="3" borderId="2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center" vertical="center" wrapText="1"/>
    </xf>
    <xf numFmtId="4" fontId="0" fillId="0" borderId="2" xfId="0" applyNumberFormat="1" applyBorder="1"/>
    <xf numFmtId="164" fontId="0" fillId="0" borderId="2" xfId="0" applyNumberFormat="1" applyBorder="1"/>
    <xf numFmtId="3" fontId="0" fillId="0" borderId="2" xfId="0" applyNumberFormat="1" applyBorder="1"/>
    <xf numFmtId="0" fontId="0" fillId="0" borderId="2" xfId="0" applyBorder="1" applyAlignment="1"/>
    <xf numFmtId="164" fontId="3" fillId="0" borderId="2" xfId="0" applyNumberFormat="1" applyFont="1" applyFill="1" applyBorder="1" applyAlignment="1">
      <alignment horizontal="right"/>
    </xf>
    <xf numFmtId="3" fontId="3" fillId="0" borderId="2" xfId="0" applyNumberFormat="1" applyFont="1" applyFill="1" applyBorder="1" applyAlignment="1">
      <alignment horizontal="right"/>
    </xf>
    <xf numFmtId="4" fontId="0" fillId="0" borderId="2" xfId="0" applyNumberFormat="1" applyFill="1" applyBorder="1" applyAlignment="1">
      <alignment horizontal="right"/>
    </xf>
    <xf numFmtId="0" fontId="0" fillId="3" borderId="2" xfId="0" applyFill="1" applyBorder="1" applyAlignment="1">
      <alignment wrapText="1"/>
    </xf>
    <xf numFmtId="167" fontId="10" fillId="0" borderId="2" xfId="0" applyNumberFormat="1" applyFont="1" applyFill="1" applyBorder="1" applyAlignment="1">
      <alignment horizontal="left" vertical="center" wrapText="1"/>
    </xf>
    <xf numFmtId="168" fontId="10" fillId="0" borderId="2" xfId="0" applyNumberFormat="1" applyFont="1" applyFill="1" applyBorder="1" applyAlignment="1">
      <alignment horizontal="left" vertical="center" wrapText="1"/>
    </xf>
    <xf numFmtId="169" fontId="10" fillId="0" borderId="2" xfId="0" applyNumberFormat="1" applyFont="1" applyFill="1" applyBorder="1" applyAlignment="1">
      <alignment horizontal="left" vertical="center" wrapText="1"/>
    </xf>
    <xf numFmtId="170" fontId="10" fillId="0" borderId="2" xfId="0" applyNumberFormat="1" applyFont="1" applyFill="1" applyBorder="1" applyAlignment="1">
      <alignment horizontal="left" vertical="center" wrapText="1"/>
    </xf>
    <xf numFmtId="167" fontId="10" fillId="0" borderId="2" xfId="0" applyNumberFormat="1" applyFont="1" applyFill="1" applyBorder="1" applyAlignment="1">
      <alignment horizontal="left" vertical="top" wrapText="1"/>
    </xf>
    <xf numFmtId="168" fontId="10" fillId="0" borderId="2" xfId="0" applyNumberFormat="1" applyFont="1" applyFill="1" applyBorder="1" applyAlignment="1">
      <alignment horizontal="left" vertical="top" wrapText="1"/>
    </xf>
    <xf numFmtId="170" fontId="10" fillId="0" borderId="2" xfId="0" applyNumberFormat="1" applyFont="1" applyFill="1" applyBorder="1" applyAlignment="1">
      <alignment horizontal="left" vertical="top" wrapText="1"/>
    </xf>
    <xf numFmtId="164" fontId="11" fillId="0" borderId="2" xfId="0" applyNumberFormat="1" applyFont="1" applyFill="1" applyBorder="1"/>
    <xf numFmtId="3" fontId="11" fillId="0" borderId="2" xfId="0" applyNumberFormat="1" applyFont="1" applyFill="1" applyBorder="1"/>
    <xf numFmtId="165" fontId="0" fillId="0" borderId="2" xfId="0" applyNumberFormat="1" applyFont="1" applyFill="1" applyBorder="1"/>
    <xf numFmtId="171" fontId="10" fillId="0" borderId="2" xfId="0" applyNumberFormat="1" applyFont="1" applyFill="1" applyBorder="1" applyAlignment="1">
      <alignment horizontal="left" vertical="top" wrapText="1"/>
    </xf>
    <xf numFmtId="169" fontId="10" fillId="0" borderId="2" xfId="0" applyNumberFormat="1" applyFont="1" applyFill="1" applyBorder="1" applyAlignment="1">
      <alignment horizontal="left" vertical="top" wrapText="1"/>
    </xf>
    <xf numFmtId="172" fontId="10" fillId="0" borderId="2" xfId="0" applyNumberFormat="1" applyFont="1" applyFill="1" applyBorder="1" applyAlignment="1">
      <alignment horizontal="left" vertical="top" wrapText="1"/>
    </xf>
    <xf numFmtId="171" fontId="10" fillId="0" borderId="0" xfId="0" applyNumberFormat="1" applyFont="1" applyFill="1" applyBorder="1" applyAlignment="1">
      <alignment horizontal="left" vertical="top" wrapText="1"/>
    </xf>
    <xf numFmtId="168" fontId="10" fillId="0" borderId="0" xfId="0" applyNumberFormat="1" applyFont="1" applyFill="1" applyBorder="1" applyAlignment="1">
      <alignment horizontal="left" vertical="top" wrapText="1"/>
    </xf>
    <xf numFmtId="170" fontId="10" fillId="0" borderId="0" xfId="0" applyNumberFormat="1" applyFont="1" applyFill="1" applyBorder="1" applyAlignment="1">
      <alignment horizontal="left" vertical="top" wrapText="1"/>
    </xf>
    <xf numFmtId="169" fontId="10" fillId="0" borderId="0" xfId="0" applyNumberFormat="1" applyFont="1" applyFill="1" applyBorder="1" applyAlignment="1">
      <alignment horizontal="left" vertical="top" wrapText="1"/>
    </xf>
    <xf numFmtId="168" fontId="13" fillId="0" borderId="2" xfId="1" applyNumberFormat="1" applyFont="1" applyFill="1" applyBorder="1" applyAlignment="1">
      <alignment horizontal="left" vertical="center" wrapText="1"/>
    </xf>
    <xf numFmtId="169" fontId="13" fillId="0" borderId="2" xfId="1" applyNumberFormat="1" applyFont="1" applyFill="1" applyBorder="1" applyAlignment="1">
      <alignment horizontal="left" vertical="center" wrapText="1"/>
    </xf>
    <xf numFmtId="170" fontId="13" fillId="0" borderId="2" xfId="1" applyNumberFormat="1" applyFont="1" applyFill="1" applyBorder="1" applyAlignment="1">
      <alignment horizontal="left" vertical="center" wrapText="1"/>
    </xf>
    <xf numFmtId="168" fontId="13" fillId="0" borderId="2" xfId="1" applyNumberFormat="1" applyFont="1" applyFill="1" applyBorder="1" applyAlignment="1">
      <alignment horizontal="left" vertical="top" wrapText="1"/>
    </xf>
    <xf numFmtId="170" fontId="13" fillId="0" borderId="2" xfId="1" applyNumberFormat="1" applyFont="1" applyFill="1" applyBorder="1" applyAlignment="1">
      <alignment horizontal="left" vertical="top" wrapText="1"/>
    </xf>
    <xf numFmtId="165" fontId="14" fillId="0" borderId="2" xfId="0" applyNumberFormat="1" applyFont="1" applyFill="1" applyBorder="1"/>
    <xf numFmtId="169" fontId="13" fillId="0" borderId="2" xfId="1" applyNumberFormat="1" applyFont="1" applyFill="1" applyBorder="1" applyAlignment="1">
      <alignment horizontal="left" vertical="top" wrapText="1"/>
    </xf>
    <xf numFmtId="172" fontId="13" fillId="0" borderId="2" xfId="1" applyNumberFormat="1" applyFont="1" applyFill="1" applyBorder="1" applyAlignment="1">
      <alignment horizontal="left" vertical="top" wrapText="1"/>
    </xf>
    <xf numFmtId="167" fontId="13" fillId="0" borderId="2" xfId="1" applyNumberFormat="1" applyFont="1" applyFill="1" applyBorder="1" applyAlignment="1">
      <alignment horizontal="left" vertical="center" wrapText="1"/>
    </xf>
    <xf numFmtId="167" fontId="13" fillId="0" borderId="2" xfId="1" applyNumberFormat="1" applyFont="1" applyFill="1" applyBorder="1" applyAlignment="1">
      <alignment horizontal="left" vertical="top" wrapText="1"/>
    </xf>
    <xf numFmtId="171" fontId="13" fillId="0" borderId="2" xfId="1" applyNumberFormat="1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14" fillId="0" borderId="5" xfId="0" applyFont="1" applyBorder="1" applyAlignment="1">
      <alignment horizontal="left"/>
    </xf>
    <xf numFmtId="164" fontId="15" fillId="0" borderId="5" xfId="0" applyNumberFormat="1" applyFont="1" applyBorder="1" applyAlignment="1">
      <alignment horizontal="right"/>
    </xf>
    <xf numFmtId="3" fontId="15" fillId="0" borderId="6" xfId="0" applyNumberFormat="1" applyFont="1" applyBorder="1" applyAlignment="1">
      <alignment horizontal="right"/>
    </xf>
    <xf numFmtId="4" fontId="14" fillId="0" borderId="7" xfId="0" applyNumberFormat="1" applyFont="1" applyBorder="1" applyAlignment="1">
      <alignment horizontal="right"/>
    </xf>
    <xf numFmtId="4" fontId="15" fillId="0" borderId="8" xfId="0" applyNumberFormat="1" applyFont="1" applyBorder="1" applyAlignment="1">
      <alignment horizontal="right"/>
    </xf>
    <xf numFmtId="4" fontId="15" fillId="0" borderId="6" xfId="0" applyNumberFormat="1" applyFont="1" applyBorder="1" applyAlignment="1">
      <alignment horizontal="right"/>
    </xf>
    <xf numFmtId="0" fontId="14" fillId="0" borderId="9" xfId="0" applyFont="1" applyBorder="1" applyAlignment="1">
      <alignment horizontal="left"/>
    </xf>
    <xf numFmtId="164" fontId="15" fillId="0" borderId="9" xfId="0" applyNumberFormat="1" applyFont="1" applyBorder="1" applyAlignment="1">
      <alignment horizontal="right"/>
    </xf>
    <xf numFmtId="3" fontId="15" fillId="0" borderId="10" xfId="0" applyNumberFormat="1" applyFont="1" applyBorder="1" applyAlignment="1">
      <alignment horizontal="right"/>
    </xf>
    <xf numFmtId="4" fontId="14" fillId="0" borderId="11" xfId="0" applyNumberFormat="1" applyFont="1" applyBorder="1" applyAlignment="1">
      <alignment horizontal="right"/>
    </xf>
    <xf numFmtId="4" fontId="15" fillId="0" borderId="0" xfId="0" applyNumberFormat="1" applyFont="1" applyAlignment="1">
      <alignment horizontal="right"/>
    </xf>
    <xf numFmtId="4" fontId="15" fillId="0" borderId="10" xfId="0" applyNumberFormat="1" applyFont="1" applyBorder="1" applyAlignment="1">
      <alignment horizontal="right"/>
    </xf>
    <xf numFmtId="0" fontId="14" fillId="0" borderId="12" xfId="0" applyFont="1" applyBorder="1" applyAlignment="1">
      <alignment horizontal="left"/>
    </xf>
    <xf numFmtId="164" fontId="15" fillId="0" borderId="12" xfId="0" applyNumberFormat="1" applyFont="1" applyBorder="1" applyAlignment="1">
      <alignment horizontal="right"/>
    </xf>
    <xf numFmtId="3" fontId="15" fillId="0" borderId="13" xfId="0" applyNumberFormat="1" applyFont="1" applyBorder="1" applyAlignment="1">
      <alignment horizontal="right"/>
    </xf>
    <xf numFmtId="4" fontId="14" fillId="0" borderId="14" xfId="0" applyNumberFormat="1" applyFont="1" applyBorder="1" applyAlignment="1">
      <alignment horizontal="right"/>
    </xf>
    <xf numFmtId="4" fontId="15" fillId="0" borderId="15" xfId="0" applyNumberFormat="1" applyFont="1" applyBorder="1" applyAlignment="1">
      <alignment horizontal="right"/>
    </xf>
    <xf numFmtId="4" fontId="15" fillId="0" borderId="13" xfId="0" applyNumberFormat="1" applyFont="1" applyBorder="1" applyAlignment="1">
      <alignment horizontal="right"/>
    </xf>
    <xf numFmtId="0" fontId="14" fillId="0" borderId="0" xfId="0" applyFont="1"/>
    <xf numFmtId="164" fontId="15" fillId="0" borderId="0" xfId="0" applyNumberFormat="1" applyFont="1"/>
    <xf numFmtId="3" fontId="15" fillId="0" borderId="0" xfId="0" applyNumberFormat="1" applyFont="1"/>
    <xf numFmtId="4" fontId="14" fillId="0" borderId="0" xfId="0" applyNumberFormat="1" applyFont="1"/>
    <xf numFmtId="4" fontId="15" fillId="0" borderId="0" xfId="0" applyNumberFormat="1" applyFont="1"/>
    <xf numFmtId="0" fontId="15" fillId="0" borderId="5" xfId="0" applyFont="1" applyBorder="1" applyAlignment="1">
      <alignment horizontal="left"/>
    </xf>
    <xf numFmtId="166" fontId="14" fillId="0" borderId="5" xfId="0" applyNumberFormat="1" applyFont="1" applyBorder="1" applyAlignment="1">
      <alignment horizontal="right"/>
    </xf>
    <xf numFmtId="3" fontId="15" fillId="0" borderId="6" xfId="0" applyNumberFormat="1" applyFont="1" applyBorder="1" applyAlignment="1">
      <alignment horizontal="right" wrapText="1"/>
    </xf>
    <xf numFmtId="0" fontId="15" fillId="0" borderId="9" xfId="0" applyFont="1" applyBorder="1" applyAlignment="1">
      <alignment horizontal="left"/>
    </xf>
    <xf numFmtId="166" fontId="14" fillId="0" borderId="9" xfId="0" applyNumberFormat="1" applyFont="1" applyBorder="1" applyAlignment="1">
      <alignment horizontal="right"/>
    </xf>
    <xf numFmtId="3" fontId="15" fillId="0" borderId="10" xfId="0" applyNumberFormat="1" applyFont="1" applyBorder="1" applyAlignment="1">
      <alignment horizontal="right" wrapText="1"/>
    </xf>
    <xf numFmtId="166" fontId="14" fillId="0" borderId="12" xfId="0" applyNumberFormat="1" applyFont="1" applyBorder="1" applyAlignment="1">
      <alignment horizontal="right"/>
    </xf>
    <xf numFmtId="3" fontId="15" fillId="0" borderId="13" xfId="0" applyNumberFormat="1" applyFont="1" applyBorder="1" applyAlignment="1">
      <alignment horizontal="right" wrapText="1"/>
    </xf>
    <xf numFmtId="4" fontId="14" fillId="0" borderId="16" xfId="0" applyNumberFormat="1" applyFont="1" applyBorder="1" applyAlignment="1">
      <alignment horizontal="right" vertical="center"/>
    </xf>
    <xf numFmtId="3" fontId="14" fillId="0" borderId="17" xfId="0" applyNumberFormat="1" applyFont="1" applyBorder="1" applyAlignment="1">
      <alignment horizontal="right" vertical="center"/>
    </xf>
    <xf numFmtId="4" fontId="16" fillId="0" borderId="18" xfId="0" applyNumberFormat="1" applyFont="1" applyBorder="1" applyAlignment="1">
      <alignment horizontal="right" vertical="center"/>
    </xf>
    <xf numFmtId="0" fontId="16" fillId="0" borderId="16" xfId="0" applyFont="1" applyBorder="1" applyAlignment="1">
      <alignment horizontal="right" vertical="center"/>
    </xf>
    <xf numFmtId="4" fontId="16" fillId="0" borderId="17" xfId="0" applyNumberFormat="1" applyFont="1" applyBorder="1" applyAlignment="1">
      <alignment horizontal="right" vertical="center"/>
    </xf>
    <xf numFmtId="4" fontId="14" fillId="0" borderId="19" xfId="0" applyNumberFormat="1" applyFont="1" applyBorder="1" applyAlignment="1">
      <alignment horizontal="right" vertical="center"/>
    </xf>
    <xf numFmtId="3" fontId="14" fillId="0" borderId="20" xfId="0" applyNumberFormat="1" applyFont="1" applyBorder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6" fillId="0" borderId="19" xfId="0" applyFont="1" applyBorder="1" applyAlignment="1">
      <alignment horizontal="right" vertical="center"/>
    </xf>
    <xf numFmtId="0" fontId="16" fillId="0" borderId="20" xfId="0" applyFont="1" applyBorder="1" applyAlignment="1">
      <alignment horizontal="right" vertical="center"/>
    </xf>
    <xf numFmtId="4" fontId="16" fillId="0" borderId="19" xfId="0" applyNumberFormat="1" applyFont="1" applyBorder="1" applyAlignment="1">
      <alignment horizontal="right" vertical="center"/>
    </xf>
    <xf numFmtId="3" fontId="16" fillId="0" borderId="20" xfId="0" applyNumberFormat="1" applyFont="1" applyBorder="1" applyAlignment="1">
      <alignment horizontal="right" vertical="center"/>
    </xf>
    <xf numFmtId="4" fontId="16" fillId="0" borderId="21" xfId="0" applyNumberFormat="1" applyFont="1" applyBorder="1" applyAlignment="1">
      <alignment horizontal="right" vertical="center"/>
    </xf>
    <xf numFmtId="3" fontId="16" fillId="0" borderId="22" xfId="0" applyNumberFormat="1" applyFont="1" applyBorder="1" applyAlignment="1">
      <alignment horizontal="right" vertical="center"/>
    </xf>
    <xf numFmtId="0" fontId="16" fillId="0" borderId="23" xfId="0" applyFont="1" applyBorder="1" applyAlignment="1">
      <alignment horizontal="right" vertical="center"/>
    </xf>
    <xf numFmtId="0" fontId="16" fillId="0" borderId="21" xfId="0" applyFont="1" applyBorder="1" applyAlignment="1">
      <alignment horizontal="right" vertical="center"/>
    </xf>
    <xf numFmtId="0" fontId="16" fillId="0" borderId="22" xfId="0" applyFont="1" applyBorder="1" applyAlignment="1">
      <alignment horizontal="right" vertical="center"/>
    </xf>
    <xf numFmtId="0" fontId="16" fillId="0" borderId="24" xfId="0" applyFont="1" applyBorder="1" applyAlignment="1">
      <alignment horizontal="right" vertical="center"/>
    </xf>
    <xf numFmtId="4" fontId="16" fillId="0" borderId="20" xfId="0" applyNumberFormat="1" applyFont="1" applyBorder="1" applyAlignment="1">
      <alignment horizontal="right" vertical="center"/>
    </xf>
    <xf numFmtId="0" fontId="16" fillId="0" borderId="25" xfId="0" applyFont="1" applyBorder="1" applyAlignment="1">
      <alignment horizontal="right" vertical="center"/>
    </xf>
    <xf numFmtId="4" fontId="16" fillId="0" borderId="0" xfId="0" applyNumberFormat="1" applyFont="1" applyAlignment="1">
      <alignment horizontal="right" vertical="center"/>
    </xf>
    <xf numFmtId="4" fontId="16" fillId="0" borderId="22" xfId="0" applyNumberFormat="1" applyFont="1" applyBorder="1" applyAlignment="1">
      <alignment horizontal="right" vertical="center"/>
    </xf>
    <xf numFmtId="0" fontId="16" fillId="0" borderId="26" xfId="0" applyFont="1" applyBorder="1" applyAlignment="1">
      <alignment horizontal="right" vertical="center"/>
    </xf>
    <xf numFmtId="4" fontId="16" fillId="0" borderId="23" xfId="0" applyNumberFormat="1" applyFont="1" applyBorder="1" applyAlignment="1">
      <alignment horizontal="right" vertical="center"/>
    </xf>
    <xf numFmtId="0" fontId="8" fillId="5" borderId="3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/>
    </xf>
    <xf numFmtId="0" fontId="8" fillId="5" borderId="4" xfId="0" applyFont="1" applyFill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5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Profiles\twidg\LOCALS~1\Temp\council%20tax%20levels%202003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drij\AppData\Local\Microsoft\Windows\Temporary%20Internet%20Files\Content.IE5\5J24GIE4\C%20TAX%20BAND%20LEVELS%202004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drij\AppData\Local\Microsoft\Windows\Temporary%20Internet%20Files\Content.IE5\5J24GIE4\Single%20year%20CTax%20band%20levels\C%20TAX%20BAND%20LEVELS%202005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drij\AppData\Local\Microsoft\Windows\Temporary%20Internet%20Files\Content.IE5\5J24GIE4\Single%20year%20CTax%20band%20levels\C%20TAX%20BAND%20LEVELS%202006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rporate%20Finance\Budgets\Three%20Year%20Budgets\Models,%20pressures,infln\06Model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GEOFFT~1\LOCALS~1\Temp\Domino%20Web%20Access\Appendix%20C1%20&amp;%20C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3"/>
      <sheetName val="Appendix 4"/>
    </sheetNames>
    <sheetDataSet>
      <sheetData sheetId="0" refreshError="1">
        <row r="5">
          <cell r="B5">
            <v>47658</v>
          </cell>
          <cell r="C5">
            <v>48686936</v>
          </cell>
          <cell r="D5">
            <v>1021.5899953837761</v>
          </cell>
        </row>
        <row r="49">
          <cell r="C49">
            <v>212956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3"/>
      <sheetName val="Appendix 4"/>
    </sheetNames>
    <sheetDataSet>
      <sheetData sheetId="0" refreshError="1">
        <row r="5">
          <cell r="B5">
            <v>48942.7</v>
          </cell>
          <cell r="C5">
            <v>49902466</v>
          </cell>
          <cell r="D5">
            <v>1019.6099929100766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3A"/>
      <sheetName val="Appendix 3B"/>
      <sheetName val="Bands@ "/>
    </sheetNames>
    <sheetDataSet>
      <sheetData sheetId="0">
        <row r="5">
          <cell r="B5">
            <v>49384.500000000007</v>
          </cell>
          <cell r="C5">
            <v>52668569</v>
          </cell>
          <cell r="D5">
            <v>1066.4999949376827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3A"/>
      <sheetName val="Appendix 3B"/>
    </sheetNames>
    <sheetDataSet>
      <sheetData sheetId="0">
        <row r="5">
          <cell r="B5">
            <v>49674.55</v>
          </cell>
          <cell r="C5">
            <v>55441436.081850007</v>
          </cell>
          <cell r="D5">
            <v>1116.0899999999999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linked"/>
      <sheetName val="Detail"/>
      <sheetName val="Service 2006-2007"/>
      <sheetName val="Service 2007-2008"/>
      <sheetName val="Service 2008-2009"/>
      <sheetName val="Service 2006-2007 Detail"/>
    </sheetNames>
    <sheetDataSet>
      <sheetData sheetId="0" refreshError="1">
        <row r="12">
          <cell r="D12">
            <v>55.441436081850007</v>
          </cell>
        </row>
        <row r="15">
          <cell r="D15">
            <v>0.48271999999999998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C1"/>
      <sheetName val="Appendix C2"/>
      <sheetName val="Sheet3"/>
    </sheetNames>
    <sheetDataSet>
      <sheetData sheetId="0" refreshError="1">
        <row r="5">
          <cell r="B5">
            <v>50641.282000000007</v>
          </cell>
          <cell r="C5">
            <v>62668609</v>
          </cell>
          <cell r="D5">
            <v>1237.5</v>
          </cell>
        </row>
        <row r="7">
          <cell r="B7">
            <v>163.66</v>
          </cell>
          <cell r="C7">
            <v>3750</v>
          </cell>
        </row>
        <row r="8">
          <cell r="B8">
            <v>77.616</v>
          </cell>
          <cell r="C8">
            <v>1850</v>
          </cell>
        </row>
        <row r="9">
          <cell r="B9">
            <v>232.45599999999999</v>
          </cell>
          <cell r="C9">
            <v>5500</v>
          </cell>
        </row>
        <row r="10">
          <cell r="B10">
            <v>225.59599999999998</v>
          </cell>
          <cell r="C10">
            <v>3700</v>
          </cell>
        </row>
        <row r="11">
          <cell r="B11">
            <v>544.97800000000007</v>
          </cell>
          <cell r="C11">
            <v>30000</v>
          </cell>
        </row>
        <row r="12">
          <cell r="B12">
            <v>1007.44</v>
          </cell>
          <cell r="C12">
            <v>10000</v>
          </cell>
        </row>
        <row r="13">
          <cell r="B13">
            <v>3365.2220000000002</v>
          </cell>
          <cell r="C13">
            <v>162281</v>
          </cell>
        </row>
        <row r="14">
          <cell r="B14">
            <v>1124.7460000000001</v>
          </cell>
          <cell r="C14">
            <v>20000</v>
          </cell>
        </row>
        <row r="15">
          <cell r="B15">
            <v>192.27599999999998</v>
          </cell>
          <cell r="C15">
            <v>9000</v>
          </cell>
        </row>
        <row r="16">
          <cell r="B16">
            <v>3755.0659999999998</v>
          </cell>
          <cell r="C16">
            <v>99950</v>
          </cell>
        </row>
        <row r="17">
          <cell r="B17">
            <v>1708.63</v>
          </cell>
          <cell r="C17">
            <v>97650</v>
          </cell>
        </row>
        <row r="18">
          <cell r="B18">
            <v>1765.3720000000001</v>
          </cell>
          <cell r="C18">
            <v>86500</v>
          </cell>
        </row>
        <row r="19">
          <cell r="B19">
            <v>232.45599999999999</v>
          </cell>
          <cell r="C19">
            <v>10500</v>
          </cell>
        </row>
        <row r="20">
          <cell r="B20">
            <v>989.702</v>
          </cell>
          <cell r="C20">
            <v>43000</v>
          </cell>
        </row>
        <row r="21">
          <cell r="B21">
            <v>157.48599999999999</v>
          </cell>
          <cell r="C21">
            <v>5500</v>
          </cell>
        </row>
        <row r="22">
          <cell r="B22">
            <v>1555.9460000000001</v>
          </cell>
          <cell r="C22">
            <v>61000</v>
          </cell>
        </row>
        <row r="23">
          <cell r="B23">
            <v>48.314</v>
          </cell>
          <cell r="C23">
            <v>750</v>
          </cell>
        </row>
        <row r="24">
          <cell r="B24">
            <v>216.482</v>
          </cell>
          <cell r="C24">
            <v>3500</v>
          </cell>
        </row>
        <row r="25">
          <cell r="B25">
            <v>147.78400000000002</v>
          </cell>
          <cell r="C25">
            <v>3700</v>
          </cell>
        </row>
        <row r="26">
          <cell r="B26">
            <v>164.542</v>
          </cell>
          <cell r="C26">
            <v>6500</v>
          </cell>
        </row>
        <row r="27">
          <cell r="B27">
            <v>1518.02</v>
          </cell>
          <cell r="C27">
            <v>40000</v>
          </cell>
        </row>
        <row r="28">
          <cell r="B28">
            <v>531.35599999999999</v>
          </cell>
          <cell r="C28">
            <v>15000</v>
          </cell>
        </row>
        <row r="29">
          <cell r="B29">
            <v>145.334</v>
          </cell>
          <cell r="C29">
            <v>3000</v>
          </cell>
        </row>
        <row r="30">
          <cell r="B30">
            <v>790.56600000000003</v>
          </cell>
          <cell r="C30">
            <v>42810</v>
          </cell>
        </row>
        <row r="31">
          <cell r="B31">
            <v>720.3</v>
          </cell>
          <cell r="C31">
            <v>34000</v>
          </cell>
        </row>
        <row r="32">
          <cell r="B32">
            <v>1700.202</v>
          </cell>
          <cell r="C32">
            <v>30000</v>
          </cell>
        </row>
        <row r="33">
          <cell r="B33">
            <v>802.32600000000002</v>
          </cell>
          <cell r="C33">
            <v>15000</v>
          </cell>
        </row>
        <row r="34">
          <cell r="B34">
            <v>40.571999999999996</v>
          </cell>
          <cell r="C34">
            <v>300</v>
          </cell>
        </row>
        <row r="35">
          <cell r="B35">
            <v>46.158000000000001</v>
          </cell>
          <cell r="C35">
            <v>2000</v>
          </cell>
        </row>
        <row r="36">
          <cell r="B36">
            <v>541.35199999999998</v>
          </cell>
          <cell r="C36">
            <v>29000</v>
          </cell>
        </row>
        <row r="37">
          <cell r="B37">
            <v>137.00400000000002</v>
          </cell>
          <cell r="C37">
            <v>8000</v>
          </cell>
        </row>
        <row r="38">
          <cell r="B38">
            <v>1009.72</v>
          </cell>
          <cell r="C38">
            <v>60000</v>
          </cell>
        </row>
        <row r="39">
          <cell r="B39">
            <v>122.598</v>
          </cell>
          <cell r="C39">
            <v>4000</v>
          </cell>
        </row>
        <row r="40">
          <cell r="B40">
            <v>40.963999999999999</v>
          </cell>
          <cell r="C40">
            <v>0</v>
          </cell>
        </row>
        <row r="41">
          <cell r="B41">
            <v>71.834000000000003</v>
          </cell>
          <cell r="C41">
            <v>2750</v>
          </cell>
        </row>
        <row r="42">
          <cell r="B42">
            <v>1340.5420000000001</v>
          </cell>
          <cell r="C42">
            <v>50000</v>
          </cell>
        </row>
        <row r="43">
          <cell r="B43">
            <v>281.94599999999997</v>
          </cell>
          <cell r="C43">
            <v>7500</v>
          </cell>
        </row>
        <row r="44">
          <cell r="B44">
            <v>91.335999999999999</v>
          </cell>
          <cell r="C44">
            <v>5250</v>
          </cell>
        </row>
        <row r="45">
          <cell r="B45">
            <v>433.35599999999999</v>
          </cell>
          <cell r="C45">
            <v>13000</v>
          </cell>
        </row>
        <row r="46">
          <cell r="B46">
            <v>159.054</v>
          </cell>
          <cell r="C46">
            <v>6500</v>
          </cell>
        </row>
        <row r="47">
          <cell r="B47">
            <v>156.506</v>
          </cell>
          <cell r="C47">
            <v>5000</v>
          </cell>
        </row>
        <row r="48">
          <cell r="B48">
            <v>90.356000000000009</v>
          </cell>
          <cell r="C48">
            <v>1850</v>
          </cell>
        </row>
        <row r="49">
          <cell r="B49">
            <v>818.3</v>
          </cell>
          <cell r="C49">
            <v>30000</v>
          </cell>
        </row>
        <row r="50">
          <cell r="B50">
            <v>16854.236000000001</v>
          </cell>
          <cell r="C50">
            <v>541483</v>
          </cell>
        </row>
        <row r="51">
          <cell r="B51">
            <v>223.14599999999999</v>
          </cell>
          <cell r="C51">
            <v>13120</v>
          </cell>
        </row>
        <row r="52">
          <cell r="B52">
            <v>316.834</v>
          </cell>
          <cell r="C52">
            <v>14500</v>
          </cell>
        </row>
        <row r="53">
          <cell r="B53">
            <v>103.586</v>
          </cell>
          <cell r="C53">
            <v>1000</v>
          </cell>
        </row>
        <row r="54">
          <cell r="B54">
            <v>554.58199999999999</v>
          </cell>
          <cell r="C54">
            <v>12500</v>
          </cell>
        </row>
        <row r="55">
          <cell r="B55">
            <v>259.60199999999998</v>
          </cell>
          <cell r="C55">
            <v>0</v>
          </cell>
        </row>
        <row r="56">
          <cell r="B56">
            <v>116.52200000000001</v>
          </cell>
          <cell r="C56">
            <v>4700</v>
          </cell>
        </row>
        <row r="57">
          <cell r="B57">
            <v>85.063999999999993</v>
          </cell>
          <cell r="C57">
            <v>2600</v>
          </cell>
        </row>
        <row r="58">
          <cell r="B58">
            <v>330.8</v>
          </cell>
          <cell r="C58">
            <v>12000</v>
          </cell>
        </row>
        <row r="59">
          <cell r="B59">
            <v>1468.2360000000001</v>
          </cell>
          <cell r="C59">
            <v>87000</v>
          </cell>
        </row>
        <row r="60">
          <cell r="B60">
            <v>180.51599999999999</v>
          </cell>
          <cell r="C60">
            <v>2500</v>
          </cell>
        </row>
        <row r="61">
          <cell r="B61">
            <v>200.018</v>
          </cell>
          <cell r="C61">
            <v>11000</v>
          </cell>
        </row>
        <row r="62">
          <cell r="B62">
            <v>510.97199999999998</v>
          </cell>
          <cell r="C62">
            <v>13000</v>
          </cell>
        </row>
        <row r="63">
          <cell r="B63">
            <v>171.696</v>
          </cell>
          <cell r="C63">
            <v>8750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8"/>
  <sheetViews>
    <sheetView workbookViewId="0">
      <selection activeCell="D7" sqref="D7"/>
    </sheetView>
  </sheetViews>
  <sheetFormatPr defaultRowHeight="14.6" x14ac:dyDescent="0.4"/>
  <cols>
    <col min="2" max="2" width="25.84375" bestFit="1" customWidth="1"/>
    <col min="13" max="13" width="10.15234375" bestFit="1" customWidth="1"/>
  </cols>
  <sheetData>
    <row r="1" spans="1:15" x14ac:dyDescent="0.4">
      <c r="A1" t="s">
        <v>2</v>
      </c>
      <c r="B1" t="s">
        <v>104</v>
      </c>
      <c r="C1" t="s">
        <v>105</v>
      </c>
      <c r="D1" t="s">
        <v>106</v>
      </c>
      <c r="E1" t="s">
        <v>107</v>
      </c>
      <c r="F1" t="s">
        <v>108</v>
      </c>
      <c r="G1" t="s">
        <v>109</v>
      </c>
      <c r="H1" t="s">
        <v>110</v>
      </c>
      <c r="I1" t="s">
        <v>111</v>
      </c>
      <c r="J1" t="s">
        <v>112</v>
      </c>
      <c r="K1" t="s">
        <v>113</v>
      </c>
      <c r="L1" t="s">
        <v>114</v>
      </c>
      <c r="M1" t="s">
        <v>115</v>
      </c>
      <c r="N1" t="s">
        <v>116</v>
      </c>
      <c r="O1" t="s">
        <v>117</v>
      </c>
    </row>
    <row r="2" spans="1:15" x14ac:dyDescent="0.4">
      <c r="A2" t="s">
        <v>118</v>
      </c>
      <c r="B2" t="s">
        <v>119</v>
      </c>
      <c r="C2" t="s">
        <v>120</v>
      </c>
      <c r="D2">
        <v>526.54999999999995</v>
      </c>
      <c r="E2">
        <v>631.86</v>
      </c>
      <c r="F2">
        <v>737.17</v>
      </c>
      <c r="G2">
        <v>842.48</v>
      </c>
      <c r="H2">
        <v>947.79</v>
      </c>
      <c r="I2" s="6">
        <v>1158.4100000000001</v>
      </c>
      <c r="J2" s="6">
        <v>1369.03</v>
      </c>
      <c r="K2" s="6">
        <v>1579.65</v>
      </c>
      <c r="L2" s="6">
        <v>1895.58</v>
      </c>
    </row>
    <row r="3" spans="1:15" x14ac:dyDescent="0.4">
      <c r="A3" t="s">
        <v>121</v>
      </c>
      <c r="B3" t="s">
        <v>122</v>
      </c>
      <c r="C3" t="s">
        <v>120</v>
      </c>
      <c r="D3">
        <v>33.5</v>
      </c>
      <c r="E3">
        <v>40.200000000000003</v>
      </c>
      <c r="F3">
        <v>46.9</v>
      </c>
      <c r="G3">
        <v>53.6</v>
      </c>
      <c r="H3">
        <v>60.3</v>
      </c>
      <c r="I3">
        <v>73.7</v>
      </c>
      <c r="J3">
        <v>87.1</v>
      </c>
      <c r="K3">
        <v>100.5</v>
      </c>
      <c r="L3">
        <v>120.6</v>
      </c>
    </row>
    <row r="4" spans="1:15" x14ac:dyDescent="0.4">
      <c r="A4">
        <v>1</v>
      </c>
      <c r="B4" t="s">
        <v>14</v>
      </c>
      <c r="C4" t="s">
        <v>120</v>
      </c>
      <c r="D4">
        <v>4.0199999999999996</v>
      </c>
      <c r="E4">
        <v>4.82</v>
      </c>
      <c r="F4">
        <v>5.62</v>
      </c>
      <c r="G4">
        <v>6.43</v>
      </c>
      <c r="H4">
        <v>7.23</v>
      </c>
      <c r="I4">
        <v>8.84</v>
      </c>
      <c r="J4">
        <v>10.44</v>
      </c>
      <c r="K4">
        <v>12.05</v>
      </c>
      <c r="L4">
        <v>14.46</v>
      </c>
      <c r="M4" s="6">
        <v>1100</v>
      </c>
    </row>
    <row r="5" spans="1:15" x14ac:dyDescent="0.4">
      <c r="A5">
        <v>2</v>
      </c>
      <c r="B5" t="s">
        <v>16</v>
      </c>
      <c r="C5" t="s">
        <v>120</v>
      </c>
      <c r="D5">
        <v>2.73</v>
      </c>
      <c r="E5">
        <v>3.28</v>
      </c>
      <c r="F5">
        <v>3.83</v>
      </c>
      <c r="G5">
        <v>4.37</v>
      </c>
      <c r="H5">
        <v>4.92</v>
      </c>
      <c r="I5">
        <v>6.01</v>
      </c>
      <c r="J5">
        <v>7.11</v>
      </c>
      <c r="K5">
        <v>8.1999999999999993</v>
      </c>
      <c r="L5">
        <v>9.84</v>
      </c>
      <c r="M5" s="6">
        <v>1000</v>
      </c>
    </row>
    <row r="6" spans="1:15" x14ac:dyDescent="0.4">
      <c r="A6">
        <v>3</v>
      </c>
      <c r="B6" t="s">
        <v>18</v>
      </c>
      <c r="C6" t="s">
        <v>120</v>
      </c>
      <c r="D6">
        <v>8.2200000000000006</v>
      </c>
      <c r="E6">
        <v>9.86</v>
      </c>
      <c r="F6">
        <v>11.5</v>
      </c>
      <c r="G6">
        <v>13.15</v>
      </c>
      <c r="H6">
        <v>14.79</v>
      </c>
      <c r="I6">
        <v>18.079999999999998</v>
      </c>
      <c r="J6">
        <v>21.36</v>
      </c>
      <c r="K6">
        <v>24.65</v>
      </c>
      <c r="L6">
        <v>29.58</v>
      </c>
      <c r="M6" s="6">
        <v>6500</v>
      </c>
    </row>
    <row r="7" spans="1:15" x14ac:dyDescent="0.4">
      <c r="A7">
        <v>4</v>
      </c>
      <c r="B7" t="s">
        <v>19</v>
      </c>
      <c r="C7" t="s">
        <v>120</v>
      </c>
      <c r="D7">
        <v>4.3600000000000003</v>
      </c>
      <c r="E7">
        <v>5.23</v>
      </c>
      <c r="F7">
        <v>6.1</v>
      </c>
      <c r="G7">
        <v>6.97</v>
      </c>
      <c r="H7">
        <v>7.84</v>
      </c>
      <c r="I7">
        <v>9.58</v>
      </c>
      <c r="J7">
        <v>11.32</v>
      </c>
      <c r="K7">
        <v>13.07</v>
      </c>
      <c r="L7">
        <v>15.68</v>
      </c>
      <c r="M7" s="6">
        <v>7000</v>
      </c>
    </row>
    <row r="8" spans="1:15" x14ac:dyDescent="0.4">
      <c r="A8">
        <v>5</v>
      </c>
      <c r="B8" t="s">
        <v>123</v>
      </c>
      <c r="C8" t="s">
        <v>120</v>
      </c>
      <c r="D8">
        <v>20.84</v>
      </c>
      <c r="E8">
        <v>25.01</v>
      </c>
      <c r="F8">
        <v>29.18</v>
      </c>
      <c r="G8">
        <v>33.35</v>
      </c>
      <c r="H8">
        <v>37.520000000000003</v>
      </c>
      <c r="I8">
        <v>45.86</v>
      </c>
      <c r="J8">
        <v>54.2</v>
      </c>
      <c r="K8">
        <v>62.53</v>
      </c>
      <c r="L8">
        <v>75.040000000000006</v>
      </c>
      <c r="M8" s="6">
        <v>103519</v>
      </c>
    </row>
    <row r="9" spans="1:15" x14ac:dyDescent="0.4">
      <c r="A9">
        <v>6</v>
      </c>
      <c r="B9" t="s">
        <v>22</v>
      </c>
      <c r="C9" t="s">
        <v>120</v>
      </c>
      <c r="D9">
        <v>6.98</v>
      </c>
      <c r="E9">
        <v>8.3800000000000008</v>
      </c>
      <c r="F9">
        <v>9.7799999999999994</v>
      </c>
      <c r="G9">
        <v>11.17</v>
      </c>
      <c r="H9">
        <v>12.57</v>
      </c>
      <c r="I9">
        <v>15.36</v>
      </c>
      <c r="J9">
        <v>18.16</v>
      </c>
      <c r="K9">
        <v>20.95</v>
      </c>
      <c r="L9">
        <v>25.14</v>
      </c>
      <c r="M9" s="6">
        <v>2200</v>
      </c>
    </row>
    <row r="10" spans="1:15" x14ac:dyDescent="0.4">
      <c r="A10">
        <v>7</v>
      </c>
      <c r="B10" t="s">
        <v>23</v>
      </c>
      <c r="C10" t="s">
        <v>120</v>
      </c>
      <c r="D10">
        <v>11.82</v>
      </c>
      <c r="E10">
        <v>14.19</v>
      </c>
      <c r="F10">
        <v>16.55</v>
      </c>
      <c r="G10">
        <v>18.920000000000002</v>
      </c>
      <c r="H10">
        <v>21.28</v>
      </c>
      <c r="I10">
        <v>26.01</v>
      </c>
      <c r="J10">
        <v>30.74</v>
      </c>
      <c r="K10">
        <v>35.47</v>
      </c>
      <c r="L10">
        <v>42.56</v>
      </c>
      <c r="M10" s="6">
        <v>76524</v>
      </c>
    </row>
    <row r="11" spans="1:15" x14ac:dyDescent="0.4">
      <c r="A11">
        <v>8</v>
      </c>
      <c r="B11" t="s">
        <v>24</v>
      </c>
      <c r="C11" t="s">
        <v>120</v>
      </c>
      <c r="D11">
        <v>9.41</v>
      </c>
      <c r="E11">
        <v>11.3</v>
      </c>
      <c r="F11">
        <v>13.18</v>
      </c>
      <c r="G11">
        <v>15.07</v>
      </c>
      <c r="H11">
        <v>16.95</v>
      </c>
      <c r="I11">
        <v>20.72</v>
      </c>
      <c r="J11">
        <v>24.48</v>
      </c>
      <c r="K11">
        <v>28.25</v>
      </c>
      <c r="L11">
        <v>33.9</v>
      </c>
      <c r="M11" s="6">
        <v>26500</v>
      </c>
    </row>
    <row r="12" spans="1:15" x14ac:dyDescent="0.4">
      <c r="A12">
        <v>9</v>
      </c>
      <c r="B12" t="s">
        <v>25</v>
      </c>
      <c r="C12" t="s">
        <v>120</v>
      </c>
      <c r="D12">
        <v>21.3</v>
      </c>
      <c r="E12">
        <v>25.57</v>
      </c>
      <c r="F12">
        <v>29.83</v>
      </c>
      <c r="G12">
        <v>34.090000000000003</v>
      </c>
      <c r="H12">
        <v>38.35</v>
      </c>
      <c r="I12">
        <v>46.87</v>
      </c>
      <c r="J12">
        <v>55.39</v>
      </c>
      <c r="K12">
        <v>63.92</v>
      </c>
      <c r="L12">
        <v>76.7</v>
      </c>
      <c r="M12" s="6">
        <v>60000</v>
      </c>
    </row>
    <row r="13" spans="1:15" x14ac:dyDescent="0.4">
      <c r="A13">
        <v>10</v>
      </c>
      <c r="B13" t="s">
        <v>26</v>
      </c>
      <c r="C13" t="s">
        <v>120</v>
      </c>
      <c r="D13">
        <v>14.09</v>
      </c>
      <c r="E13">
        <v>16.899999999999999</v>
      </c>
      <c r="F13">
        <v>19.72</v>
      </c>
      <c r="G13">
        <v>22.53</v>
      </c>
      <c r="H13">
        <v>25.35</v>
      </c>
      <c r="I13">
        <v>30.98</v>
      </c>
      <c r="J13">
        <v>36.619999999999997</v>
      </c>
      <c r="K13">
        <v>42.25</v>
      </c>
      <c r="L13">
        <v>50.7</v>
      </c>
      <c r="M13" s="6">
        <v>10000</v>
      </c>
    </row>
    <row r="14" spans="1:15" x14ac:dyDescent="0.4">
      <c r="A14">
        <v>11</v>
      </c>
      <c r="B14" t="s">
        <v>124</v>
      </c>
      <c r="C14" t="s">
        <v>120</v>
      </c>
      <c r="D14">
        <v>15.15</v>
      </c>
      <c r="E14">
        <v>18.18</v>
      </c>
      <c r="F14">
        <v>21.21</v>
      </c>
      <c r="G14">
        <v>24.24</v>
      </c>
      <c r="H14">
        <v>27.27</v>
      </c>
      <c r="I14">
        <v>33.33</v>
      </c>
      <c r="J14">
        <v>39.39</v>
      </c>
      <c r="K14">
        <v>45.45</v>
      </c>
      <c r="L14">
        <v>54.54</v>
      </c>
      <c r="M14" s="6">
        <v>25500</v>
      </c>
    </row>
    <row r="15" spans="1:15" x14ac:dyDescent="0.4">
      <c r="A15">
        <v>12</v>
      </c>
      <c r="B15" t="s">
        <v>28</v>
      </c>
      <c r="C15" t="s">
        <v>120</v>
      </c>
      <c r="D15">
        <v>9.68</v>
      </c>
      <c r="E15">
        <v>11.61</v>
      </c>
      <c r="F15">
        <v>13.55</v>
      </c>
      <c r="G15">
        <v>15.48</v>
      </c>
      <c r="H15">
        <v>17.420000000000002</v>
      </c>
      <c r="I15">
        <v>21.29</v>
      </c>
      <c r="J15">
        <v>25.16</v>
      </c>
      <c r="K15">
        <v>29.03</v>
      </c>
      <c r="L15">
        <v>34.840000000000003</v>
      </c>
      <c r="M15" s="6">
        <v>2500</v>
      </c>
    </row>
    <row r="16" spans="1:15" x14ac:dyDescent="0.4">
      <c r="A16">
        <v>13</v>
      </c>
      <c r="B16" t="s">
        <v>30</v>
      </c>
      <c r="C16" t="s">
        <v>120</v>
      </c>
      <c r="D16">
        <v>7.77</v>
      </c>
      <c r="E16">
        <v>9.32</v>
      </c>
      <c r="F16">
        <v>10.87</v>
      </c>
      <c r="G16">
        <v>12.43</v>
      </c>
      <c r="H16">
        <v>13.98</v>
      </c>
      <c r="I16">
        <v>17.09</v>
      </c>
      <c r="J16">
        <v>20.190000000000001</v>
      </c>
      <c r="K16">
        <v>23.3</v>
      </c>
      <c r="L16">
        <v>27.96</v>
      </c>
      <c r="M16">
        <v>650</v>
      </c>
    </row>
    <row r="17" spans="1:13" x14ac:dyDescent="0.4">
      <c r="A17">
        <v>14</v>
      </c>
      <c r="B17" t="s">
        <v>31</v>
      </c>
      <c r="C17" t="s">
        <v>120</v>
      </c>
      <c r="D17">
        <v>7.09</v>
      </c>
      <c r="E17">
        <v>8.51</v>
      </c>
      <c r="F17">
        <v>9.92</v>
      </c>
      <c r="G17">
        <v>11.34</v>
      </c>
      <c r="H17">
        <v>12.76</v>
      </c>
      <c r="I17">
        <v>15.6</v>
      </c>
      <c r="J17">
        <v>18.43</v>
      </c>
      <c r="K17">
        <v>21.27</v>
      </c>
      <c r="L17">
        <v>25.52</v>
      </c>
      <c r="M17" s="6">
        <v>2400</v>
      </c>
    </row>
    <row r="18" spans="1:13" x14ac:dyDescent="0.4">
      <c r="A18">
        <v>15</v>
      </c>
      <c r="B18" t="s">
        <v>33</v>
      </c>
      <c r="C18" t="s">
        <v>120</v>
      </c>
      <c r="D18">
        <v>3.37</v>
      </c>
      <c r="E18">
        <v>4.05</v>
      </c>
      <c r="F18">
        <v>4.72</v>
      </c>
      <c r="G18">
        <v>5.4</v>
      </c>
      <c r="H18">
        <v>6.07</v>
      </c>
      <c r="I18">
        <v>7.42</v>
      </c>
      <c r="J18">
        <v>8.77</v>
      </c>
      <c r="K18">
        <v>10.119999999999999</v>
      </c>
      <c r="L18">
        <v>12.14</v>
      </c>
      <c r="M18">
        <v>900</v>
      </c>
    </row>
    <row r="19" spans="1:13" x14ac:dyDescent="0.4">
      <c r="A19">
        <v>16</v>
      </c>
      <c r="B19" t="s">
        <v>35</v>
      </c>
      <c r="C19" t="s">
        <v>120</v>
      </c>
      <c r="D19">
        <v>5.01</v>
      </c>
      <c r="E19">
        <v>6.01</v>
      </c>
      <c r="F19">
        <v>7.01</v>
      </c>
      <c r="G19">
        <v>8.01</v>
      </c>
      <c r="H19">
        <v>9.01</v>
      </c>
      <c r="I19">
        <v>11.01</v>
      </c>
      <c r="J19">
        <v>13.01</v>
      </c>
      <c r="K19">
        <v>15.02</v>
      </c>
      <c r="L19">
        <v>18.02</v>
      </c>
      <c r="M19" s="6">
        <v>4000</v>
      </c>
    </row>
    <row r="20" spans="1:13" x14ac:dyDescent="0.4">
      <c r="A20">
        <v>17</v>
      </c>
      <c r="B20" t="s">
        <v>37</v>
      </c>
      <c r="C20" t="s">
        <v>120</v>
      </c>
      <c r="D20">
        <v>17.93</v>
      </c>
      <c r="E20">
        <v>21.51</v>
      </c>
      <c r="F20">
        <v>25.1</v>
      </c>
      <c r="G20">
        <v>28.68</v>
      </c>
      <c r="H20">
        <v>32.270000000000003</v>
      </c>
      <c r="I20">
        <v>39.44</v>
      </c>
      <c r="J20">
        <v>46.61</v>
      </c>
      <c r="K20">
        <v>53.78</v>
      </c>
      <c r="L20">
        <v>64.540000000000006</v>
      </c>
      <c r="M20" s="6">
        <v>20000</v>
      </c>
    </row>
    <row r="21" spans="1:13" x14ac:dyDescent="0.4">
      <c r="A21">
        <v>18</v>
      </c>
      <c r="B21" t="s">
        <v>38</v>
      </c>
      <c r="C21" t="s">
        <v>120</v>
      </c>
      <c r="D21">
        <v>10.49</v>
      </c>
      <c r="E21">
        <v>12.58</v>
      </c>
      <c r="F21">
        <v>14.68</v>
      </c>
      <c r="G21">
        <v>16.77</v>
      </c>
      <c r="H21">
        <v>18.87</v>
      </c>
      <c r="I21">
        <v>23.06</v>
      </c>
      <c r="J21">
        <v>27.26</v>
      </c>
      <c r="K21">
        <v>31.45</v>
      </c>
      <c r="L21">
        <v>37.74</v>
      </c>
      <c r="M21" s="6">
        <v>13500</v>
      </c>
    </row>
    <row r="22" spans="1:13" x14ac:dyDescent="0.4">
      <c r="A22">
        <v>19</v>
      </c>
      <c r="B22" t="s">
        <v>40</v>
      </c>
      <c r="C22" t="s">
        <v>120</v>
      </c>
      <c r="D22">
        <v>7.35</v>
      </c>
      <c r="E22">
        <v>8.82</v>
      </c>
      <c r="F22">
        <v>10.29</v>
      </c>
      <c r="G22">
        <v>11.76</v>
      </c>
      <c r="H22">
        <v>13.23</v>
      </c>
      <c r="I22">
        <v>16.170000000000002</v>
      </c>
      <c r="J22">
        <v>19.11</v>
      </c>
      <c r="K22">
        <v>22.05</v>
      </c>
      <c r="L22">
        <v>26.46</v>
      </c>
      <c r="M22" s="6">
        <v>9000</v>
      </c>
    </row>
    <row r="23" spans="1:13" x14ac:dyDescent="0.4">
      <c r="A23">
        <v>20</v>
      </c>
      <c r="B23" t="s">
        <v>41</v>
      </c>
      <c r="C23" t="s">
        <v>120</v>
      </c>
      <c r="D23">
        <v>1.39</v>
      </c>
      <c r="E23">
        <v>1.66</v>
      </c>
      <c r="F23">
        <v>1.94</v>
      </c>
      <c r="G23">
        <v>2.21</v>
      </c>
      <c r="H23">
        <v>2.4900000000000002</v>
      </c>
      <c r="I23">
        <v>3.04</v>
      </c>
      <c r="J23">
        <v>3.6</v>
      </c>
      <c r="K23">
        <v>4.1500000000000004</v>
      </c>
      <c r="L23">
        <v>4.9800000000000004</v>
      </c>
      <c r="M23">
        <v>100</v>
      </c>
    </row>
    <row r="24" spans="1:13" x14ac:dyDescent="0.4">
      <c r="A24">
        <v>21</v>
      </c>
      <c r="B24" t="s">
        <v>42</v>
      </c>
      <c r="C24" t="s">
        <v>120</v>
      </c>
      <c r="D24">
        <v>10.45</v>
      </c>
      <c r="E24">
        <v>12.55</v>
      </c>
      <c r="F24">
        <v>14.64</v>
      </c>
      <c r="G24">
        <v>16.73</v>
      </c>
      <c r="H24">
        <v>18.82</v>
      </c>
      <c r="I24">
        <v>23</v>
      </c>
      <c r="J24">
        <v>27.18</v>
      </c>
      <c r="K24">
        <v>31.37</v>
      </c>
      <c r="L24">
        <v>37.64</v>
      </c>
      <c r="M24">
        <v>700</v>
      </c>
    </row>
    <row r="25" spans="1:13" x14ac:dyDescent="0.4">
      <c r="A25">
        <v>22</v>
      </c>
      <c r="B25" t="s">
        <v>44</v>
      </c>
      <c r="C25" t="s">
        <v>120</v>
      </c>
      <c r="D25">
        <v>7.74</v>
      </c>
      <c r="E25">
        <v>9.2899999999999991</v>
      </c>
      <c r="F25">
        <v>10.83</v>
      </c>
      <c r="G25">
        <v>12.38</v>
      </c>
      <c r="H25">
        <v>13.93</v>
      </c>
      <c r="I25">
        <v>17.03</v>
      </c>
      <c r="J25">
        <v>20.12</v>
      </c>
      <c r="K25">
        <v>23.22</v>
      </c>
      <c r="L25">
        <v>27.86</v>
      </c>
      <c r="M25" s="6">
        <v>1800</v>
      </c>
    </row>
    <row r="26" spans="1:13" x14ac:dyDescent="0.4">
      <c r="A26">
        <v>23</v>
      </c>
      <c r="B26" t="s">
        <v>125</v>
      </c>
      <c r="C26" t="s">
        <v>120</v>
      </c>
      <c r="D26">
        <v>18.89</v>
      </c>
      <c r="E26">
        <v>22.67</v>
      </c>
      <c r="F26">
        <v>26.45</v>
      </c>
      <c r="G26">
        <v>30.23</v>
      </c>
      <c r="H26">
        <v>34.01</v>
      </c>
      <c r="I26">
        <v>41.57</v>
      </c>
      <c r="J26">
        <v>49.13</v>
      </c>
      <c r="K26">
        <v>56.68</v>
      </c>
      <c r="L26">
        <v>68.02</v>
      </c>
      <c r="M26" s="6">
        <v>27000</v>
      </c>
    </row>
    <row r="27" spans="1:13" x14ac:dyDescent="0.4">
      <c r="A27">
        <v>25</v>
      </c>
      <c r="B27" t="s">
        <v>48</v>
      </c>
      <c r="C27" t="s">
        <v>120</v>
      </c>
      <c r="D27">
        <v>8.23</v>
      </c>
      <c r="E27">
        <v>9.8699999999999992</v>
      </c>
      <c r="F27">
        <v>11.52</v>
      </c>
      <c r="G27">
        <v>13.16</v>
      </c>
      <c r="H27">
        <v>14.81</v>
      </c>
      <c r="I27">
        <v>18.100000000000001</v>
      </c>
      <c r="J27">
        <v>21.39</v>
      </c>
      <c r="K27">
        <v>24.68</v>
      </c>
      <c r="L27">
        <v>29.62</v>
      </c>
      <c r="M27" s="6">
        <v>1000</v>
      </c>
    </row>
    <row r="28" spans="1:13" x14ac:dyDescent="0.4">
      <c r="A28">
        <v>26</v>
      </c>
      <c r="B28" t="s">
        <v>49</v>
      </c>
      <c r="C28" t="s">
        <v>120</v>
      </c>
      <c r="D28">
        <v>6.91</v>
      </c>
      <c r="E28">
        <v>8.2899999999999991</v>
      </c>
      <c r="F28">
        <v>9.68</v>
      </c>
      <c r="G28">
        <v>11.06</v>
      </c>
      <c r="H28">
        <v>12.44</v>
      </c>
      <c r="I28">
        <v>15.2</v>
      </c>
      <c r="J28">
        <v>17.97</v>
      </c>
      <c r="K28">
        <v>20.73</v>
      </c>
      <c r="L28">
        <v>24.88</v>
      </c>
      <c r="M28" s="6">
        <v>15000</v>
      </c>
    </row>
    <row r="29" spans="1:13" x14ac:dyDescent="0.4">
      <c r="A29">
        <v>27</v>
      </c>
      <c r="B29" t="s">
        <v>50</v>
      </c>
      <c r="C29" t="s">
        <v>120</v>
      </c>
      <c r="D29">
        <v>8.6999999999999993</v>
      </c>
      <c r="E29">
        <v>10.44</v>
      </c>
      <c r="F29">
        <v>12.18</v>
      </c>
      <c r="G29">
        <v>13.92</v>
      </c>
      <c r="H29">
        <v>15.66</v>
      </c>
      <c r="I29">
        <v>19.14</v>
      </c>
      <c r="J29">
        <v>22.62</v>
      </c>
      <c r="K29">
        <v>26.1</v>
      </c>
      <c r="L29">
        <v>31.32</v>
      </c>
      <c r="M29" s="6">
        <v>4000</v>
      </c>
    </row>
    <row r="30" spans="1:13" x14ac:dyDescent="0.4">
      <c r="A30">
        <v>28</v>
      </c>
      <c r="B30" t="s">
        <v>89</v>
      </c>
      <c r="C30" t="s">
        <v>120</v>
      </c>
      <c r="D30">
        <v>23.15</v>
      </c>
      <c r="E30">
        <v>27.78</v>
      </c>
      <c r="F30">
        <v>32.409999999999997</v>
      </c>
      <c r="G30">
        <v>37.04</v>
      </c>
      <c r="H30">
        <v>41.67</v>
      </c>
      <c r="I30">
        <v>50.93</v>
      </c>
      <c r="J30">
        <v>60.19</v>
      </c>
      <c r="K30">
        <v>69.45</v>
      </c>
      <c r="L30">
        <v>83.34</v>
      </c>
      <c r="M30" s="6">
        <v>3000</v>
      </c>
    </row>
    <row r="31" spans="1:13" x14ac:dyDescent="0.4">
      <c r="A31">
        <v>29</v>
      </c>
      <c r="B31" t="s">
        <v>53</v>
      </c>
      <c r="C31" t="s">
        <v>120</v>
      </c>
      <c r="D31">
        <v>11.14</v>
      </c>
      <c r="E31">
        <v>13.37</v>
      </c>
      <c r="F31">
        <v>15.6</v>
      </c>
      <c r="G31">
        <v>17.829999999999998</v>
      </c>
      <c r="H31">
        <v>20.059999999999999</v>
      </c>
      <c r="I31">
        <v>24.52</v>
      </c>
      <c r="J31">
        <v>28.98</v>
      </c>
      <c r="K31">
        <v>33.43</v>
      </c>
      <c r="L31">
        <v>40.119999999999997</v>
      </c>
      <c r="M31" s="6">
        <v>2750</v>
      </c>
    </row>
    <row r="32" spans="1:13" x14ac:dyDescent="0.4">
      <c r="A32">
        <v>30</v>
      </c>
      <c r="B32" t="s">
        <v>54</v>
      </c>
      <c r="C32" t="s">
        <v>120</v>
      </c>
      <c r="D32">
        <v>8.7899999999999991</v>
      </c>
      <c r="E32">
        <v>10.55</v>
      </c>
      <c r="F32">
        <v>12.3</v>
      </c>
      <c r="G32">
        <v>14.06</v>
      </c>
      <c r="H32">
        <v>15.82</v>
      </c>
      <c r="I32">
        <v>19.34</v>
      </c>
      <c r="J32">
        <v>22.85</v>
      </c>
      <c r="K32">
        <v>26.37</v>
      </c>
      <c r="L32">
        <v>31.64</v>
      </c>
      <c r="M32" s="6">
        <v>2200</v>
      </c>
    </row>
    <row r="33" spans="1:13" x14ac:dyDescent="0.4">
      <c r="A33">
        <v>31</v>
      </c>
      <c r="B33" t="s">
        <v>55</v>
      </c>
      <c r="C33" t="s">
        <v>120</v>
      </c>
      <c r="D33">
        <v>12.03</v>
      </c>
      <c r="E33">
        <v>14.44</v>
      </c>
      <c r="F33">
        <v>16.850000000000001</v>
      </c>
      <c r="G33">
        <v>19.25</v>
      </c>
      <c r="H33">
        <v>21.66</v>
      </c>
      <c r="I33">
        <v>26.47</v>
      </c>
      <c r="J33">
        <v>31.29</v>
      </c>
      <c r="K33">
        <v>36.1</v>
      </c>
      <c r="L33">
        <v>43.32</v>
      </c>
      <c r="M33" s="6">
        <v>1700</v>
      </c>
    </row>
    <row r="34" spans="1:13" x14ac:dyDescent="0.4">
      <c r="A34">
        <v>32</v>
      </c>
      <c r="B34" t="s">
        <v>56</v>
      </c>
      <c r="C34" t="s">
        <v>120</v>
      </c>
      <c r="D34">
        <v>15.91</v>
      </c>
      <c r="E34">
        <v>19.09</v>
      </c>
      <c r="F34">
        <v>22.28</v>
      </c>
      <c r="G34">
        <v>25.46</v>
      </c>
      <c r="H34">
        <v>28.64</v>
      </c>
      <c r="I34">
        <v>35</v>
      </c>
      <c r="J34">
        <v>41.37</v>
      </c>
      <c r="K34">
        <v>47.73</v>
      </c>
      <c r="L34">
        <v>57.28</v>
      </c>
      <c r="M34" s="6">
        <v>23000</v>
      </c>
    </row>
    <row r="35" spans="1:13" x14ac:dyDescent="0.4">
      <c r="A35">
        <v>33</v>
      </c>
      <c r="B35" t="s">
        <v>58</v>
      </c>
      <c r="C35" t="s">
        <v>120</v>
      </c>
      <c r="D35">
        <v>13.64</v>
      </c>
      <c r="E35">
        <v>16.37</v>
      </c>
      <c r="F35">
        <v>19.100000000000001</v>
      </c>
      <c r="G35">
        <v>21.83</v>
      </c>
      <c r="H35">
        <v>24.56</v>
      </c>
      <c r="I35">
        <v>30.02</v>
      </c>
      <c r="J35">
        <v>35.479999999999997</v>
      </c>
      <c r="K35">
        <v>40.93</v>
      </c>
      <c r="L35">
        <v>49.12</v>
      </c>
      <c r="M35" s="6">
        <v>5000</v>
      </c>
    </row>
    <row r="36" spans="1:13" x14ac:dyDescent="0.4">
      <c r="A36">
        <v>34</v>
      </c>
      <c r="B36" t="s">
        <v>82</v>
      </c>
      <c r="C36" t="s">
        <v>120</v>
      </c>
      <c r="D36">
        <v>21.48</v>
      </c>
      <c r="E36">
        <v>25.77</v>
      </c>
      <c r="F36">
        <v>30.07</v>
      </c>
      <c r="G36">
        <v>34.36</v>
      </c>
      <c r="H36">
        <v>38.659999999999997</v>
      </c>
      <c r="I36">
        <v>47.25</v>
      </c>
      <c r="J36">
        <v>55.84</v>
      </c>
      <c r="K36">
        <v>64.430000000000007</v>
      </c>
      <c r="L36">
        <v>77.319999999999993</v>
      </c>
      <c r="M36" s="6">
        <v>11000</v>
      </c>
    </row>
    <row r="37" spans="1:13" x14ac:dyDescent="0.4">
      <c r="A37">
        <v>35</v>
      </c>
      <c r="B37" t="s">
        <v>60</v>
      </c>
      <c r="C37" t="s">
        <v>120</v>
      </c>
      <c r="D37">
        <v>4.8</v>
      </c>
      <c r="E37">
        <v>5.77</v>
      </c>
      <c r="F37">
        <v>6.73</v>
      </c>
      <c r="G37">
        <v>7.69</v>
      </c>
      <c r="H37">
        <v>8.65</v>
      </c>
      <c r="I37">
        <v>10.57</v>
      </c>
      <c r="J37">
        <v>12.49</v>
      </c>
      <c r="K37">
        <v>14.42</v>
      </c>
      <c r="L37">
        <v>17.3</v>
      </c>
      <c r="M37">
        <v>800</v>
      </c>
    </row>
    <row r="38" spans="1:13" x14ac:dyDescent="0.4">
      <c r="A38">
        <v>36</v>
      </c>
      <c r="B38" t="s">
        <v>61</v>
      </c>
      <c r="C38" t="s">
        <v>120</v>
      </c>
      <c r="D38">
        <v>8.2899999999999991</v>
      </c>
      <c r="E38">
        <v>9.9499999999999993</v>
      </c>
      <c r="F38">
        <v>11.61</v>
      </c>
      <c r="G38">
        <v>13.27</v>
      </c>
      <c r="H38">
        <v>14.93</v>
      </c>
      <c r="I38">
        <v>18.25</v>
      </c>
      <c r="J38">
        <v>21.57</v>
      </c>
      <c r="K38">
        <v>24.88</v>
      </c>
      <c r="L38">
        <v>29.86</v>
      </c>
      <c r="M38" s="6">
        <v>7000</v>
      </c>
    </row>
    <row r="39" spans="1:13" x14ac:dyDescent="0.4">
      <c r="A39">
        <v>37</v>
      </c>
      <c r="B39" t="s">
        <v>63</v>
      </c>
      <c r="C39" t="s">
        <v>120</v>
      </c>
      <c r="D39">
        <v>13.67</v>
      </c>
      <c r="E39">
        <v>16.399999999999999</v>
      </c>
      <c r="F39">
        <v>19.13</v>
      </c>
      <c r="G39">
        <v>21.87</v>
      </c>
      <c r="H39">
        <v>24.6</v>
      </c>
      <c r="I39">
        <v>30.07</v>
      </c>
      <c r="J39">
        <v>35.53</v>
      </c>
      <c r="K39">
        <v>41</v>
      </c>
      <c r="L39">
        <v>49.2</v>
      </c>
      <c r="M39" s="6">
        <v>2750</v>
      </c>
    </row>
    <row r="40" spans="1:13" x14ac:dyDescent="0.4">
      <c r="A40">
        <v>38</v>
      </c>
      <c r="B40" t="s">
        <v>64</v>
      </c>
      <c r="C40" t="s">
        <v>120</v>
      </c>
      <c r="D40">
        <v>5.94</v>
      </c>
      <c r="E40">
        <v>7.12</v>
      </c>
      <c r="F40">
        <v>8.31</v>
      </c>
      <c r="G40">
        <v>9.49</v>
      </c>
      <c r="H40">
        <v>10.68</v>
      </c>
      <c r="I40">
        <v>13.05</v>
      </c>
      <c r="J40">
        <v>15.43</v>
      </c>
      <c r="K40">
        <v>17.8</v>
      </c>
      <c r="L40">
        <v>21.36</v>
      </c>
      <c r="M40">
        <v>750</v>
      </c>
    </row>
    <row r="41" spans="1:13" x14ac:dyDescent="0.4">
      <c r="A41">
        <v>39</v>
      </c>
      <c r="B41" t="s">
        <v>65</v>
      </c>
      <c r="C41" t="s">
        <v>120</v>
      </c>
      <c r="D41">
        <v>12.46</v>
      </c>
      <c r="E41">
        <v>14.95</v>
      </c>
      <c r="F41">
        <v>17.440000000000001</v>
      </c>
      <c r="G41">
        <v>19.93</v>
      </c>
      <c r="H41">
        <v>22.42</v>
      </c>
      <c r="I41">
        <v>27.4</v>
      </c>
      <c r="J41">
        <v>32.380000000000003</v>
      </c>
      <c r="K41">
        <v>37.369999999999997</v>
      </c>
      <c r="L41">
        <v>44.84</v>
      </c>
      <c r="M41" s="6">
        <v>7000</v>
      </c>
    </row>
    <row r="42" spans="1:13" x14ac:dyDescent="0.4">
      <c r="A42">
        <v>40</v>
      </c>
      <c r="B42" t="s">
        <v>66</v>
      </c>
      <c r="C42" t="s">
        <v>120</v>
      </c>
      <c r="D42">
        <v>11.36</v>
      </c>
      <c r="E42">
        <v>13.64</v>
      </c>
      <c r="F42">
        <v>15.91</v>
      </c>
      <c r="G42">
        <v>18.190000000000001</v>
      </c>
      <c r="H42">
        <v>20.46</v>
      </c>
      <c r="I42">
        <v>25.01</v>
      </c>
      <c r="J42">
        <v>29.55</v>
      </c>
      <c r="K42">
        <v>34.1</v>
      </c>
      <c r="L42">
        <v>40.92</v>
      </c>
      <c r="M42" s="6">
        <v>28000</v>
      </c>
    </row>
    <row r="43" spans="1:13" x14ac:dyDescent="0.4">
      <c r="A43">
        <v>41</v>
      </c>
      <c r="B43" t="s">
        <v>67</v>
      </c>
      <c r="C43" t="s">
        <v>120</v>
      </c>
      <c r="D43">
        <v>5.98</v>
      </c>
      <c r="E43">
        <v>7.18</v>
      </c>
      <c r="F43">
        <v>8.3800000000000008</v>
      </c>
      <c r="G43">
        <v>9.57</v>
      </c>
      <c r="H43">
        <v>10.77</v>
      </c>
      <c r="I43">
        <v>13.16</v>
      </c>
      <c r="J43">
        <v>15.56</v>
      </c>
      <c r="K43">
        <v>17.95</v>
      </c>
      <c r="L43">
        <v>21.54</v>
      </c>
      <c r="M43" s="6">
        <v>1750</v>
      </c>
    </row>
    <row r="44" spans="1:13" x14ac:dyDescent="0.4">
      <c r="A44">
        <v>42</v>
      </c>
      <c r="B44" t="s">
        <v>68</v>
      </c>
      <c r="C44" t="s">
        <v>120</v>
      </c>
      <c r="D44">
        <v>16.93</v>
      </c>
      <c r="E44">
        <v>20.309999999999999</v>
      </c>
      <c r="F44">
        <v>23.7</v>
      </c>
      <c r="G44">
        <v>27.08</v>
      </c>
      <c r="H44">
        <v>30.47</v>
      </c>
      <c r="I44">
        <v>37.24</v>
      </c>
      <c r="J44">
        <v>44.01</v>
      </c>
      <c r="K44">
        <v>50.78</v>
      </c>
      <c r="L44">
        <v>60.94</v>
      </c>
      <c r="M44" s="6">
        <v>5000</v>
      </c>
    </row>
    <row r="45" spans="1:13" x14ac:dyDescent="0.4">
      <c r="A45">
        <v>43</v>
      </c>
      <c r="B45" t="s">
        <v>69</v>
      </c>
      <c r="C45" t="s">
        <v>120</v>
      </c>
      <c r="D45">
        <v>8.7100000000000009</v>
      </c>
      <c r="E45">
        <v>10.45</v>
      </c>
      <c r="F45">
        <v>12.2</v>
      </c>
      <c r="G45">
        <v>13.94</v>
      </c>
      <c r="H45">
        <v>15.68</v>
      </c>
      <c r="I45">
        <v>19.16</v>
      </c>
      <c r="J45">
        <v>22.65</v>
      </c>
      <c r="K45">
        <v>26.13</v>
      </c>
      <c r="L45">
        <v>31.36</v>
      </c>
      <c r="M45" s="6">
        <v>6500</v>
      </c>
    </row>
    <row r="46" spans="1:13" x14ac:dyDescent="0.4">
      <c r="A46">
        <v>61</v>
      </c>
      <c r="B46" t="s">
        <v>15</v>
      </c>
      <c r="C46" t="s">
        <v>120</v>
      </c>
      <c r="D46">
        <v>7.62</v>
      </c>
      <c r="E46">
        <v>9.15</v>
      </c>
      <c r="F46">
        <v>10.67</v>
      </c>
      <c r="G46">
        <v>12.2</v>
      </c>
      <c r="H46">
        <v>13.72</v>
      </c>
      <c r="I46">
        <v>16.77</v>
      </c>
      <c r="J46">
        <v>19.82</v>
      </c>
      <c r="K46">
        <v>22.87</v>
      </c>
      <c r="L46">
        <v>27.44</v>
      </c>
      <c r="M46" s="6">
        <v>1000</v>
      </c>
    </row>
    <row r="47" spans="1:13" x14ac:dyDescent="0.4">
      <c r="A47">
        <v>62</v>
      </c>
      <c r="B47" t="s">
        <v>21</v>
      </c>
      <c r="C47" t="s">
        <v>120</v>
      </c>
      <c r="D47">
        <v>1.7</v>
      </c>
      <c r="E47">
        <v>2.04</v>
      </c>
      <c r="F47">
        <v>2.38</v>
      </c>
      <c r="G47">
        <v>2.72</v>
      </c>
      <c r="H47">
        <v>3.06</v>
      </c>
      <c r="I47">
        <v>3.74</v>
      </c>
      <c r="J47">
        <v>4.42</v>
      </c>
      <c r="K47">
        <v>5.0999999999999996</v>
      </c>
      <c r="L47">
        <v>6.12</v>
      </c>
      <c r="M47" s="6">
        <v>3000</v>
      </c>
    </row>
    <row r="48" spans="1:13" x14ac:dyDescent="0.4">
      <c r="A48">
        <v>63</v>
      </c>
      <c r="B48" t="s">
        <v>29</v>
      </c>
      <c r="C48" t="s">
        <v>120</v>
      </c>
      <c r="D48">
        <v>15.95</v>
      </c>
      <c r="E48">
        <v>19.14</v>
      </c>
      <c r="F48">
        <v>22.33</v>
      </c>
      <c r="G48">
        <v>25.52</v>
      </c>
      <c r="H48">
        <v>28.71</v>
      </c>
      <c r="I48">
        <v>35.090000000000003</v>
      </c>
      <c r="J48">
        <v>41.47</v>
      </c>
      <c r="K48">
        <v>47.85</v>
      </c>
      <c r="L48">
        <v>57.42</v>
      </c>
      <c r="M48" s="6">
        <v>36000</v>
      </c>
    </row>
    <row r="49" spans="1:13" x14ac:dyDescent="0.4">
      <c r="A49">
        <v>65</v>
      </c>
      <c r="B49" t="s">
        <v>32</v>
      </c>
      <c r="C49" t="s">
        <v>120</v>
      </c>
      <c r="D49">
        <v>10.66</v>
      </c>
      <c r="E49">
        <v>12.79</v>
      </c>
      <c r="F49">
        <v>14.93</v>
      </c>
      <c r="G49">
        <v>17.059999999999999</v>
      </c>
      <c r="H49">
        <v>19.190000000000001</v>
      </c>
      <c r="I49">
        <v>23.45</v>
      </c>
      <c r="J49">
        <v>27.72</v>
      </c>
      <c r="K49">
        <v>31.98</v>
      </c>
      <c r="L49">
        <v>38.380000000000003</v>
      </c>
      <c r="M49" s="6">
        <v>2500</v>
      </c>
    </row>
    <row r="50" spans="1:13" x14ac:dyDescent="0.4">
      <c r="A50">
        <v>66</v>
      </c>
      <c r="B50" t="s">
        <v>34</v>
      </c>
      <c r="C50" t="s">
        <v>120</v>
      </c>
      <c r="D50">
        <v>10.87</v>
      </c>
      <c r="E50">
        <v>13.04</v>
      </c>
      <c r="F50">
        <v>15.21</v>
      </c>
      <c r="G50">
        <v>17.39</v>
      </c>
      <c r="H50">
        <v>19.559999999999999</v>
      </c>
      <c r="I50">
        <v>23.91</v>
      </c>
      <c r="J50">
        <v>28.25</v>
      </c>
      <c r="K50">
        <v>32.6</v>
      </c>
      <c r="L50">
        <v>39.119999999999997</v>
      </c>
      <c r="M50" s="6">
        <v>25000</v>
      </c>
    </row>
    <row r="51" spans="1:13" x14ac:dyDescent="0.4">
      <c r="A51">
        <v>68</v>
      </c>
      <c r="B51" t="s">
        <v>36</v>
      </c>
      <c r="C51" t="s">
        <v>120</v>
      </c>
      <c r="D51">
        <v>6.52</v>
      </c>
      <c r="E51">
        <v>7.82</v>
      </c>
      <c r="F51">
        <v>9.1199999999999992</v>
      </c>
      <c r="G51">
        <v>10.43</v>
      </c>
      <c r="H51">
        <v>11.73</v>
      </c>
      <c r="I51">
        <v>14.34</v>
      </c>
      <c r="J51">
        <v>16.940000000000001</v>
      </c>
      <c r="K51">
        <v>19.55</v>
      </c>
      <c r="L51">
        <v>23.46</v>
      </c>
      <c r="M51" s="6">
        <v>1500</v>
      </c>
    </row>
    <row r="52" spans="1:13" x14ac:dyDescent="0.4">
      <c r="A52">
        <v>69</v>
      </c>
      <c r="B52" t="s">
        <v>39</v>
      </c>
      <c r="C52" t="s">
        <v>120</v>
      </c>
      <c r="D52">
        <v>6.48</v>
      </c>
      <c r="E52">
        <v>7.78</v>
      </c>
      <c r="F52">
        <v>9.08</v>
      </c>
      <c r="G52">
        <v>10.37</v>
      </c>
      <c r="H52">
        <v>11.67</v>
      </c>
      <c r="I52">
        <v>14.26</v>
      </c>
      <c r="J52">
        <v>16.86</v>
      </c>
      <c r="K52">
        <v>19.45</v>
      </c>
      <c r="L52">
        <v>23.34</v>
      </c>
      <c r="M52" s="6">
        <v>18000</v>
      </c>
    </row>
    <row r="53" spans="1:13" x14ac:dyDescent="0.4">
      <c r="A53">
        <v>71</v>
      </c>
      <c r="B53" t="s">
        <v>43</v>
      </c>
      <c r="C53" t="s">
        <v>120</v>
      </c>
      <c r="D53">
        <v>25.3</v>
      </c>
      <c r="E53">
        <v>30.35</v>
      </c>
      <c r="F53">
        <v>35.409999999999997</v>
      </c>
      <c r="G53">
        <v>40.47</v>
      </c>
      <c r="H53">
        <v>45.53</v>
      </c>
      <c r="I53">
        <v>55.65</v>
      </c>
      <c r="J53">
        <v>65.77</v>
      </c>
      <c r="K53">
        <v>75.88</v>
      </c>
      <c r="L53">
        <v>91.06</v>
      </c>
      <c r="M53" s="6">
        <v>21000</v>
      </c>
    </row>
    <row r="54" spans="1:13" x14ac:dyDescent="0.4">
      <c r="A54">
        <v>73</v>
      </c>
      <c r="B54" t="s">
        <v>126</v>
      </c>
      <c r="C54" t="s">
        <v>120</v>
      </c>
      <c r="D54">
        <v>14</v>
      </c>
      <c r="E54">
        <v>16.8</v>
      </c>
      <c r="F54">
        <v>19.600000000000001</v>
      </c>
      <c r="G54">
        <v>22.4</v>
      </c>
      <c r="H54">
        <v>25.2</v>
      </c>
      <c r="I54">
        <v>30.8</v>
      </c>
      <c r="J54">
        <v>36.4</v>
      </c>
      <c r="K54">
        <v>42</v>
      </c>
      <c r="L54">
        <v>50.4</v>
      </c>
      <c r="M54" s="6">
        <v>2800</v>
      </c>
    </row>
    <row r="55" spans="1:13" x14ac:dyDescent="0.4">
      <c r="A55">
        <v>74</v>
      </c>
      <c r="B55" t="s">
        <v>52</v>
      </c>
      <c r="C55" t="s">
        <v>120</v>
      </c>
      <c r="D55">
        <v>12.14</v>
      </c>
      <c r="E55">
        <v>14.57</v>
      </c>
      <c r="F55">
        <v>16.989999999999998</v>
      </c>
      <c r="G55">
        <v>19.420000000000002</v>
      </c>
      <c r="H55">
        <v>21.85</v>
      </c>
      <c r="I55">
        <v>26.71</v>
      </c>
      <c r="J55">
        <v>31.56</v>
      </c>
      <c r="K55">
        <v>36.42</v>
      </c>
      <c r="L55">
        <v>43.7</v>
      </c>
      <c r="M55" s="6">
        <v>8000</v>
      </c>
    </row>
    <row r="56" spans="1:13" x14ac:dyDescent="0.4">
      <c r="A56">
        <v>75</v>
      </c>
      <c r="B56" t="s">
        <v>62</v>
      </c>
      <c r="C56" t="s">
        <v>120</v>
      </c>
      <c r="D56">
        <v>7.04</v>
      </c>
      <c r="E56">
        <v>8.4499999999999993</v>
      </c>
      <c r="F56">
        <v>9.85</v>
      </c>
      <c r="G56">
        <v>11.26</v>
      </c>
      <c r="H56">
        <v>12.67</v>
      </c>
      <c r="I56">
        <v>15.49</v>
      </c>
      <c r="J56">
        <v>18.3</v>
      </c>
      <c r="K56">
        <v>21.12</v>
      </c>
      <c r="L56">
        <v>25.34</v>
      </c>
      <c r="M56" s="6">
        <v>3000</v>
      </c>
    </row>
    <row r="57" spans="1:13" x14ac:dyDescent="0.4">
      <c r="A57">
        <v>76</v>
      </c>
      <c r="B57" t="s">
        <v>70</v>
      </c>
      <c r="C57" t="s">
        <v>120</v>
      </c>
      <c r="D57">
        <v>8.68</v>
      </c>
      <c r="E57">
        <v>10.41</v>
      </c>
      <c r="F57">
        <v>12.15</v>
      </c>
      <c r="G57">
        <v>13.88</v>
      </c>
      <c r="H57">
        <v>15.62</v>
      </c>
      <c r="I57">
        <v>19.09</v>
      </c>
      <c r="J57">
        <v>22.56</v>
      </c>
      <c r="K57">
        <v>26.03</v>
      </c>
      <c r="L57">
        <v>31.24</v>
      </c>
      <c r="M57" s="6">
        <v>2500</v>
      </c>
    </row>
    <row r="58" spans="1:13" x14ac:dyDescent="0.4">
      <c r="A58" t="s">
        <v>127</v>
      </c>
      <c r="B58" t="s">
        <v>128</v>
      </c>
      <c r="C58" t="s">
        <v>120</v>
      </c>
      <c r="D58">
        <v>6.9</v>
      </c>
      <c r="E58">
        <v>8.2799999999999994</v>
      </c>
      <c r="F58">
        <v>9.66</v>
      </c>
      <c r="G58">
        <v>11.04</v>
      </c>
      <c r="H58">
        <v>12.42</v>
      </c>
      <c r="I58">
        <v>15.18</v>
      </c>
      <c r="J58">
        <v>17.940000000000001</v>
      </c>
      <c r="K58">
        <v>20.7</v>
      </c>
      <c r="L58">
        <v>24.84</v>
      </c>
      <c r="M58" s="6">
        <v>196015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7"/>
  <sheetViews>
    <sheetView workbookViewId="0">
      <selection activeCell="G42" sqref="G42:G43"/>
    </sheetView>
  </sheetViews>
  <sheetFormatPr defaultRowHeight="14.6" x14ac:dyDescent="0.4"/>
  <cols>
    <col min="1" max="1" width="24.69140625" bestFit="1" customWidth="1"/>
    <col min="3" max="3" width="10.15234375" bestFit="1" customWidth="1"/>
  </cols>
  <sheetData>
    <row r="1" spans="1:12" s="102" customFormat="1" ht="51" customHeight="1" x14ac:dyDescent="0.5">
      <c r="A1" s="103" t="s">
        <v>139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pans="1:12" s="4" customFormat="1" x14ac:dyDescent="0.4">
      <c r="A2" s="32"/>
      <c r="B2" s="33"/>
      <c r="C2" s="34"/>
      <c r="D2" s="35"/>
      <c r="E2" s="36"/>
      <c r="F2" s="36"/>
      <c r="G2" s="36"/>
      <c r="H2" s="36"/>
      <c r="I2" s="36"/>
      <c r="J2" s="36"/>
      <c r="K2" s="36"/>
      <c r="L2" s="36"/>
    </row>
    <row r="3" spans="1:12" s="31" customFormat="1" x14ac:dyDescent="0.4">
      <c r="A3" s="37" t="s">
        <v>133</v>
      </c>
      <c r="B3" s="38" t="s">
        <v>1</v>
      </c>
      <c r="C3" s="39" t="s">
        <v>2</v>
      </c>
      <c r="D3" s="40" t="s">
        <v>3</v>
      </c>
      <c r="E3" s="40" t="s">
        <v>4</v>
      </c>
      <c r="F3" s="40" t="s">
        <v>5</v>
      </c>
      <c r="G3" s="40" t="s">
        <v>6</v>
      </c>
      <c r="H3" s="40" t="s">
        <v>3</v>
      </c>
      <c r="I3" s="40" t="s">
        <v>7</v>
      </c>
      <c r="J3" s="40" t="s">
        <v>8</v>
      </c>
      <c r="K3" s="40" t="s">
        <v>9</v>
      </c>
      <c r="L3" s="40" t="s">
        <v>10</v>
      </c>
    </row>
    <row r="4" spans="1:12" x14ac:dyDescent="0.4">
      <c r="A4" s="32"/>
      <c r="B4" s="33"/>
      <c r="C4" s="34"/>
      <c r="D4" s="35"/>
      <c r="E4" s="36"/>
      <c r="F4" s="36"/>
      <c r="G4" s="36"/>
      <c r="H4" s="36"/>
      <c r="I4" s="36"/>
      <c r="J4" s="36"/>
      <c r="K4" s="36"/>
      <c r="L4" s="36"/>
    </row>
    <row r="5" spans="1:12" x14ac:dyDescent="0.4">
      <c r="A5" s="41" t="s">
        <v>0</v>
      </c>
      <c r="B5" s="65" t="s">
        <v>1</v>
      </c>
      <c r="C5" s="66" t="s">
        <v>2</v>
      </c>
      <c r="D5" s="67" t="s">
        <v>3</v>
      </c>
      <c r="E5" s="67" t="s">
        <v>4</v>
      </c>
      <c r="F5" s="67" t="s">
        <v>5</v>
      </c>
      <c r="G5" s="67" t="s">
        <v>6</v>
      </c>
      <c r="H5" s="67" t="s">
        <v>3</v>
      </c>
      <c r="I5" s="67" t="s">
        <v>7</v>
      </c>
      <c r="J5" s="67" t="s">
        <v>8</v>
      </c>
      <c r="K5" s="67" t="s">
        <v>9</v>
      </c>
      <c r="L5" s="67" t="s">
        <v>10</v>
      </c>
    </row>
    <row r="6" spans="1:12" x14ac:dyDescent="0.4">
      <c r="A6" s="41"/>
      <c r="B6" s="42"/>
      <c r="C6" s="43"/>
      <c r="D6" s="44"/>
      <c r="E6" s="44"/>
      <c r="F6" s="44"/>
      <c r="G6" s="44"/>
      <c r="H6" s="44"/>
      <c r="I6" s="44"/>
      <c r="J6" s="44"/>
      <c r="K6" s="44"/>
      <c r="L6" s="44"/>
    </row>
    <row r="7" spans="1:12" x14ac:dyDescent="0.4">
      <c r="A7" s="41" t="s">
        <v>11</v>
      </c>
      <c r="B7" s="42">
        <f>'[6]Appendix C1'!B5</f>
        <v>50641.282000000007</v>
      </c>
      <c r="C7" s="43">
        <f>'[6]Appendix C1'!C5</f>
        <v>62668609</v>
      </c>
      <c r="D7" s="44">
        <f>'[6]Appendix C1'!D5</f>
        <v>1237.5</v>
      </c>
      <c r="E7" s="44">
        <f>D7/9*6</f>
        <v>825</v>
      </c>
      <c r="F7" s="44">
        <f>D7/9*7</f>
        <v>962.5</v>
      </c>
      <c r="G7" s="44">
        <f>D7/9*8</f>
        <v>1100</v>
      </c>
      <c r="H7" s="44">
        <f>D7</f>
        <v>1237.5</v>
      </c>
      <c r="I7" s="44">
        <f>D7/9*11</f>
        <v>1512.5</v>
      </c>
      <c r="J7" s="44">
        <f>D7/9*13</f>
        <v>1787.5</v>
      </c>
      <c r="K7" s="44">
        <f>D7/9*15</f>
        <v>2062.5</v>
      </c>
      <c r="L7" s="44">
        <f>D7/9*18</f>
        <v>2475</v>
      </c>
    </row>
    <row r="8" spans="1:12" x14ac:dyDescent="0.4">
      <c r="A8" s="41" t="s">
        <v>71</v>
      </c>
      <c r="B8" s="42">
        <f>B7</f>
        <v>50641.282000000007</v>
      </c>
      <c r="C8" s="43">
        <v>8224454.5199999996</v>
      </c>
      <c r="D8" s="44">
        <f>C8/B8</f>
        <v>162.40612787014354</v>
      </c>
      <c r="E8" s="44">
        <f>D8/9*6</f>
        <v>108.27075191342902</v>
      </c>
      <c r="F8" s="44">
        <f>D8/9*7</f>
        <v>126.31587723233386</v>
      </c>
      <c r="G8" s="44">
        <f>D8/9*8</f>
        <v>144.3610025512387</v>
      </c>
      <c r="H8" s="44">
        <f>D8</f>
        <v>162.40612787014354</v>
      </c>
      <c r="I8" s="44">
        <f>D8/9*11</f>
        <v>198.49637850795321</v>
      </c>
      <c r="J8" s="44">
        <f>D8/9*13</f>
        <v>234.58662914576288</v>
      </c>
      <c r="K8" s="44">
        <f>D8/9*15</f>
        <v>270.67687978357253</v>
      </c>
      <c r="L8" s="44">
        <f>D8/9*18</f>
        <v>324.81225574028707</v>
      </c>
    </row>
    <row r="9" spans="1:12" x14ac:dyDescent="0.4">
      <c r="A9" s="41" t="s">
        <v>72</v>
      </c>
      <c r="B9" s="42">
        <f>B8</f>
        <v>50641.282000000007</v>
      </c>
      <c r="C9" s="43">
        <v>3882162.06</v>
      </c>
      <c r="D9" s="44">
        <f>C9/B9</f>
        <v>76.660027287618817</v>
      </c>
      <c r="E9" s="44">
        <f>ROUND(D9/9*6,2)</f>
        <v>51.11</v>
      </c>
      <c r="F9" s="44">
        <f>ROUND(D9/9*7,2)</f>
        <v>59.62</v>
      </c>
      <c r="G9" s="44">
        <f>ROUND(D9/9*8,2)</f>
        <v>68.14</v>
      </c>
      <c r="H9" s="44">
        <f>D9</f>
        <v>76.660027287618817</v>
      </c>
      <c r="I9" s="44">
        <f>ROUND(D9/9*11,2)</f>
        <v>93.7</v>
      </c>
      <c r="J9" s="44">
        <f>ROUND(D9/9*13,2)</f>
        <v>110.73</v>
      </c>
      <c r="K9" s="44">
        <f>ROUND(D9/9*15,2)</f>
        <v>127.77</v>
      </c>
      <c r="L9" s="44">
        <f>ROUND(D9/9*18,2)</f>
        <v>153.32</v>
      </c>
    </row>
    <row r="10" spans="1:12" x14ac:dyDescent="0.4">
      <c r="A10" s="41"/>
      <c r="B10" s="42"/>
      <c r="C10" s="43"/>
      <c r="D10" s="45"/>
      <c r="E10" s="45"/>
      <c r="F10" s="45"/>
      <c r="G10" s="45"/>
      <c r="H10" s="45"/>
      <c r="I10" s="45"/>
      <c r="J10" s="45"/>
      <c r="K10" s="45"/>
      <c r="L10" s="45"/>
    </row>
    <row r="11" spans="1:12" x14ac:dyDescent="0.4">
      <c r="A11" s="46" t="s">
        <v>14</v>
      </c>
      <c r="B11" s="47">
        <f>'[6]Appendix C1'!B7</f>
        <v>163.66</v>
      </c>
      <c r="C11" s="48">
        <f>'[6]Appendix C1'!C7</f>
        <v>3750</v>
      </c>
      <c r="D11" s="44">
        <f t="shared" ref="D11:D67" si="0">ROUND(C11/B11,2)</f>
        <v>22.91</v>
      </c>
      <c r="E11" s="44">
        <f t="shared" ref="E11:E67" si="1">ROUND($D11/9*6,2)+E$7+E$8+E$9</f>
        <v>999.65075191342896</v>
      </c>
      <c r="F11" s="44">
        <f>ROUND($D11/9*7,2)+F$7+F$8+F$9</f>
        <v>1166.2558772323339</v>
      </c>
      <c r="G11" s="44">
        <f>ROUND($D11/9*8,2)+G$7+G$8+G$9</f>
        <v>1332.8610025512387</v>
      </c>
      <c r="H11" s="44">
        <f>ROUND($D11/9*9,2)+H$7+H$8+H$9</f>
        <v>1499.4761551577624</v>
      </c>
      <c r="I11" s="44">
        <f>ROUND($D11/9*11,2)+I$7+I$8+I$9</f>
        <v>1832.6963785079533</v>
      </c>
      <c r="J11" s="44">
        <f>ROUND($D11/9*13,2)+J$7+J$8+J$9</f>
        <v>2165.906629145763</v>
      </c>
      <c r="K11" s="44">
        <f>ROUND($D11/9*15,2)+K$7+K$8+K$9</f>
        <v>2499.1268797835723</v>
      </c>
      <c r="L11" s="44">
        <f>ROUND($D11/9*18,2)+L$7+L$8+L$9</f>
        <v>2998.9522557402875</v>
      </c>
    </row>
    <row r="12" spans="1:12" x14ac:dyDescent="0.4">
      <c r="A12" s="46" t="s">
        <v>15</v>
      </c>
      <c r="B12" s="47">
        <f>'[6]Appendix C1'!B8</f>
        <v>77.616</v>
      </c>
      <c r="C12" s="48">
        <f>'[6]Appendix C1'!C8</f>
        <v>1850</v>
      </c>
      <c r="D12" s="44">
        <f t="shared" si="0"/>
        <v>23.84</v>
      </c>
      <c r="E12" s="44">
        <f t="shared" si="1"/>
        <v>1000.2707519134291</v>
      </c>
      <c r="F12" s="44">
        <f t="shared" ref="F12:F67" si="2">ROUND($D12/9*7,2)+F$7+F$8+F$9</f>
        <v>1166.9758772323337</v>
      </c>
      <c r="G12" s="44">
        <f t="shared" ref="G12:G67" si="3">ROUND($D12/9*8,2)+G$7+G$8+G$9</f>
        <v>1333.6910025512389</v>
      </c>
      <c r="H12" s="44">
        <f t="shared" ref="H12:H67" si="4">ROUND($D12/9*9,2)+H$7+H$8+H$9</f>
        <v>1500.4061551577622</v>
      </c>
      <c r="I12" s="44">
        <f t="shared" ref="I12:I67" si="5">ROUND($D12/9*11,2)+I$7+I$8+I$9</f>
        <v>1833.8363785079534</v>
      </c>
      <c r="J12" s="44">
        <f t="shared" ref="J12:J67" si="6">ROUND($D12/9*13,2)+J$7+J$8+J$9</f>
        <v>2167.2566291457629</v>
      </c>
      <c r="K12" s="44">
        <f t="shared" ref="K12:K67" si="7">ROUND($D12/9*15,2)+K$7+K$8+K$9</f>
        <v>2500.6768797835725</v>
      </c>
      <c r="L12" s="44">
        <f t="shared" ref="L12:L67" si="8">ROUND($D12/9*18,2)+L$7+L$8+L$9</f>
        <v>3000.8122557402871</v>
      </c>
    </row>
    <row r="13" spans="1:12" x14ac:dyDescent="0.4">
      <c r="A13" s="46" t="s">
        <v>16</v>
      </c>
      <c r="B13" s="47">
        <f>'[6]Appendix C1'!B9</f>
        <v>232.45599999999999</v>
      </c>
      <c r="C13" s="48">
        <f>'[6]Appendix C1'!C9</f>
        <v>5500</v>
      </c>
      <c r="D13" s="44">
        <f t="shared" si="0"/>
        <v>23.66</v>
      </c>
      <c r="E13" s="44">
        <f t="shared" si="1"/>
        <v>1000.150751913429</v>
      </c>
      <c r="F13" s="44">
        <f t="shared" si="2"/>
        <v>1166.8358772323338</v>
      </c>
      <c r="G13" s="44">
        <f t="shared" si="3"/>
        <v>1333.5310025512388</v>
      </c>
      <c r="H13" s="44">
        <f t="shared" si="4"/>
        <v>1500.2261551577624</v>
      </c>
      <c r="I13" s="44">
        <f t="shared" si="5"/>
        <v>1833.6163785079534</v>
      </c>
      <c r="J13" s="44">
        <f t="shared" si="6"/>
        <v>2166.9966291457631</v>
      </c>
      <c r="K13" s="44">
        <f t="shared" si="7"/>
        <v>2500.3768797835723</v>
      </c>
      <c r="L13" s="44">
        <f t="shared" si="8"/>
        <v>3000.4522557402875</v>
      </c>
    </row>
    <row r="14" spans="1:12" x14ac:dyDescent="0.4">
      <c r="A14" s="46" t="s">
        <v>17</v>
      </c>
      <c r="B14" s="47">
        <f>'[6]Appendix C1'!B10</f>
        <v>225.59599999999998</v>
      </c>
      <c r="C14" s="48">
        <f>'[6]Appendix C1'!C10</f>
        <v>3700</v>
      </c>
      <c r="D14" s="44">
        <f t="shared" si="0"/>
        <v>16.399999999999999</v>
      </c>
      <c r="E14" s="44">
        <f t="shared" si="1"/>
        <v>995.31075191342904</v>
      </c>
      <c r="F14" s="44">
        <f t="shared" si="2"/>
        <v>1161.1958772323337</v>
      </c>
      <c r="G14" s="44">
        <f t="shared" si="3"/>
        <v>1327.0810025512387</v>
      </c>
      <c r="H14" s="44">
        <f t="shared" si="4"/>
        <v>1492.9661551577624</v>
      </c>
      <c r="I14" s="44">
        <f t="shared" si="5"/>
        <v>1824.7363785079533</v>
      </c>
      <c r="J14" s="44">
        <f t="shared" si="6"/>
        <v>2156.5066291457629</v>
      </c>
      <c r="K14" s="44">
        <f t="shared" si="7"/>
        <v>2488.2768797835724</v>
      </c>
      <c r="L14" s="44">
        <f t="shared" si="8"/>
        <v>2985.9322557402875</v>
      </c>
    </row>
    <row r="15" spans="1:12" x14ac:dyDescent="0.4">
      <c r="A15" s="46" t="s">
        <v>73</v>
      </c>
      <c r="B15" s="47">
        <f>'[6]Appendix C1'!B11</f>
        <v>544.97800000000007</v>
      </c>
      <c r="C15" s="48">
        <f>'[6]Appendix C1'!C11</f>
        <v>30000</v>
      </c>
      <c r="D15" s="44">
        <f t="shared" si="0"/>
        <v>55.05</v>
      </c>
      <c r="E15" s="44">
        <f t="shared" si="1"/>
        <v>1021.080751913429</v>
      </c>
      <c r="F15" s="44">
        <f t="shared" si="2"/>
        <v>1191.2558772323339</v>
      </c>
      <c r="G15" s="44">
        <f t="shared" si="3"/>
        <v>1361.4310025512389</v>
      </c>
      <c r="H15" s="44">
        <f t="shared" si="4"/>
        <v>1531.6161551577623</v>
      </c>
      <c r="I15" s="44">
        <f t="shared" si="5"/>
        <v>1871.9763785079533</v>
      </c>
      <c r="J15" s="44">
        <f t="shared" si="6"/>
        <v>2212.3366291457628</v>
      </c>
      <c r="K15" s="44">
        <f t="shared" si="7"/>
        <v>2552.6968797835725</v>
      </c>
      <c r="L15" s="44">
        <f t="shared" si="8"/>
        <v>3063.2322557402872</v>
      </c>
    </row>
    <row r="16" spans="1:12" x14ac:dyDescent="0.4">
      <c r="A16" s="46" t="s">
        <v>74</v>
      </c>
      <c r="B16" s="47">
        <f>'[6]Appendix C1'!B12</f>
        <v>1007.44</v>
      </c>
      <c r="C16" s="48">
        <f>'[6]Appendix C1'!C12</f>
        <v>10000</v>
      </c>
      <c r="D16" s="44">
        <f t="shared" si="0"/>
        <v>9.93</v>
      </c>
      <c r="E16" s="44">
        <f t="shared" si="1"/>
        <v>991.0007519134291</v>
      </c>
      <c r="F16" s="44">
        <f t="shared" si="2"/>
        <v>1156.1558772323338</v>
      </c>
      <c r="G16" s="44">
        <f t="shared" si="3"/>
        <v>1321.3310025512387</v>
      </c>
      <c r="H16" s="44">
        <f t="shared" si="4"/>
        <v>1486.4961551577624</v>
      </c>
      <c r="I16" s="44">
        <f t="shared" si="5"/>
        <v>1816.8363785079534</v>
      </c>
      <c r="J16" s="44">
        <f t="shared" si="6"/>
        <v>2147.1566291457625</v>
      </c>
      <c r="K16" s="44">
        <f t="shared" si="7"/>
        <v>2477.4968797835727</v>
      </c>
      <c r="L16" s="44">
        <f t="shared" si="8"/>
        <v>2972.9922557402874</v>
      </c>
    </row>
    <row r="17" spans="1:12" x14ac:dyDescent="0.4">
      <c r="A17" s="46" t="s">
        <v>75</v>
      </c>
      <c r="B17" s="47">
        <f>'[6]Appendix C1'!B13</f>
        <v>3365.2220000000002</v>
      </c>
      <c r="C17" s="48">
        <f>'[6]Appendix C1'!C13</f>
        <v>162281</v>
      </c>
      <c r="D17" s="44">
        <f t="shared" si="0"/>
        <v>48.22</v>
      </c>
      <c r="E17" s="44">
        <f t="shared" si="1"/>
        <v>1016.5307519134291</v>
      </c>
      <c r="F17" s="44">
        <f t="shared" si="2"/>
        <v>1185.9358772323337</v>
      </c>
      <c r="G17" s="44">
        <f t="shared" si="3"/>
        <v>1355.3610025512387</v>
      </c>
      <c r="H17" s="44">
        <f t="shared" si="4"/>
        <v>1524.7861551577623</v>
      </c>
      <c r="I17" s="44">
        <f t="shared" si="5"/>
        <v>1863.6363785079534</v>
      </c>
      <c r="J17" s="44">
        <f t="shared" si="6"/>
        <v>2202.4666291457629</v>
      </c>
      <c r="K17" s="44">
        <f t="shared" si="7"/>
        <v>2541.3168797835724</v>
      </c>
      <c r="L17" s="44">
        <f t="shared" si="8"/>
        <v>3049.5722557402873</v>
      </c>
    </row>
    <row r="18" spans="1:12" x14ac:dyDescent="0.4">
      <c r="A18" s="46" t="s">
        <v>21</v>
      </c>
      <c r="B18" s="47">
        <f>'[6]Appendix C1'!B14</f>
        <v>1124.7460000000001</v>
      </c>
      <c r="C18" s="48">
        <f>'[6]Appendix C1'!C14</f>
        <v>20000</v>
      </c>
      <c r="D18" s="44">
        <f t="shared" si="0"/>
        <v>17.78</v>
      </c>
      <c r="E18" s="44">
        <f t="shared" si="1"/>
        <v>996.23075191342912</v>
      </c>
      <c r="F18" s="44">
        <f t="shared" si="2"/>
        <v>1162.2658772323339</v>
      </c>
      <c r="G18" s="44">
        <f t="shared" si="3"/>
        <v>1328.3010025512388</v>
      </c>
      <c r="H18" s="44">
        <f t="shared" si="4"/>
        <v>1494.3461551577623</v>
      </c>
      <c r="I18" s="44">
        <f t="shared" si="5"/>
        <v>1826.4263785079534</v>
      </c>
      <c r="J18" s="44">
        <f t="shared" si="6"/>
        <v>2158.4966291457627</v>
      </c>
      <c r="K18" s="44">
        <f t="shared" si="7"/>
        <v>2490.5768797835726</v>
      </c>
      <c r="L18" s="44">
        <f t="shared" si="8"/>
        <v>2988.6922557402872</v>
      </c>
    </row>
    <row r="19" spans="1:12" x14ac:dyDescent="0.4">
      <c r="A19" s="46" t="s">
        <v>22</v>
      </c>
      <c r="B19" s="47">
        <f>'[6]Appendix C1'!B15</f>
        <v>192.27599999999998</v>
      </c>
      <c r="C19" s="48">
        <f>'[6]Appendix C1'!C15</f>
        <v>9000</v>
      </c>
      <c r="D19" s="44">
        <f t="shared" si="0"/>
        <v>46.81</v>
      </c>
      <c r="E19" s="44">
        <f t="shared" si="1"/>
        <v>1015.590751913429</v>
      </c>
      <c r="F19" s="44">
        <f t="shared" si="2"/>
        <v>1184.8458772323338</v>
      </c>
      <c r="G19" s="44">
        <f t="shared" si="3"/>
        <v>1354.1110025512387</v>
      </c>
      <c r="H19" s="44">
        <f t="shared" si="4"/>
        <v>1523.3761551577622</v>
      </c>
      <c r="I19" s="44">
        <f t="shared" si="5"/>
        <v>1861.9063785079534</v>
      </c>
      <c r="J19" s="44">
        <f t="shared" si="6"/>
        <v>2200.4266291457629</v>
      </c>
      <c r="K19" s="44">
        <f t="shared" si="7"/>
        <v>2538.9668797835725</v>
      </c>
      <c r="L19" s="44">
        <f t="shared" si="8"/>
        <v>3046.7522557402872</v>
      </c>
    </row>
    <row r="20" spans="1:12" x14ac:dyDescent="0.4">
      <c r="A20" s="46" t="s">
        <v>23</v>
      </c>
      <c r="B20" s="47">
        <f>'[6]Appendix C1'!B16</f>
        <v>3755.0659999999998</v>
      </c>
      <c r="C20" s="48">
        <f>'[6]Appendix C1'!C16</f>
        <v>99950</v>
      </c>
      <c r="D20" s="44">
        <f t="shared" si="0"/>
        <v>26.62</v>
      </c>
      <c r="E20" s="44">
        <f t="shared" si="1"/>
        <v>1002.130751913429</v>
      </c>
      <c r="F20" s="44">
        <f t="shared" si="2"/>
        <v>1169.1358772323338</v>
      </c>
      <c r="G20" s="44">
        <f t="shared" si="3"/>
        <v>1336.1610025512389</v>
      </c>
      <c r="H20" s="44">
        <f t="shared" si="4"/>
        <v>1503.1861551577622</v>
      </c>
      <c r="I20" s="44">
        <f t="shared" si="5"/>
        <v>1837.2363785079533</v>
      </c>
      <c r="J20" s="44">
        <f t="shared" si="6"/>
        <v>2171.2666291457631</v>
      </c>
      <c r="K20" s="44">
        <f t="shared" si="7"/>
        <v>2505.3168797835724</v>
      </c>
      <c r="L20" s="44">
        <f t="shared" si="8"/>
        <v>3006.3722557402871</v>
      </c>
    </row>
    <row r="21" spans="1:12" x14ac:dyDescent="0.4">
      <c r="A21" s="46" t="s">
        <v>24</v>
      </c>
      <c r="B21" s="47">
        <f>'[6]Appendix C1'!B17</f>
        <v>1708.63</v>
      </c>
      <c r="C21" s="48">
        <f>'[6]Appendix C1'!C17</f>
        <v>97650</v>
      </c>
      <c r="D21" s="44">
        <f t="shared" si="0"/>
        <v>57.15</v>
      </c>
      <c r="E21" s="44">
        <f t="shared" si="1"/>
        <v>1022.4807519134291</v>
      </c>
      <c r="F21" s="44">
        <f t="shared" si="2"/>
        <v>1192.8858772323338</v>
      </c>
      <c r="G21" s="44">
        <f t="shared" si="3"/>
        <v>1363.3010025512388</v>
      </c>
      <c r="H21" s="44">
        <f t="shared" si="4"/>
        <v>1533.7161551577624</v>
      </c>
      <c r="I21" s="44">
        <f t="shared" si="5"/>
        <v>1874.5463785079532</v>
      </c>
      <c r="J21" s="44">
        <f t="shared" si="6"/>
        <v>2215.366629145763</v>
      </c>
      <c r="K21" s="44">
        <f t="shared" si="7"/>
        <v>2556.1968797835725</v>
      </c>
      <c r="L21" s="44">
        <f t="shared" si="8"/>
        <v>3067.4322557402875</v>
      </c>
    </row>
    <row r="22" spans="1:12" x14ac:dyDescent="0.4">
      <c r="A22" s="46" t="s">
        <v>25</v>
      </c>
      <c r="B22" s="47">
        <f>'[6]Appendix C1'!B18</f>
        <v>1765.3720000000001</v>
      </c>
      <c r="C22" s="48">
        <f>'[6]Appendix C1'!C18</f>
        <v>86500</v>
      </c>
      <c r="D22" s="44">
        <f t="shared" si="0"/>
        <v>49</v>
      </c>
      <c r="E22" s="44">
        <f t="shared" si="1"/>
        <v>1017.0507519134291</v>
      </c>
      <c r="F22" s="44">
        <f t="shared" si="2"/>
        <v>1186.5458772323339</v>
      </c>
      <c r="G22" s="44">
        <f t="shared" si="3"/>
        <v>1356.0610025512387</v>
      </c>
      <c r="H22" s="44">
        <f t="shared" si="4"/>
        <v>1525.5661551577623</v>
      </c>
      <c r="I22" s="44">
        <f t="shared" si="5"/>
        <v>1864.5863785079534</v>
      </c>
      <c r="J22" s="44">
        <f t="shared" si="6"/>
        <v>2203.596629145763</v>
      </c>
      <c r="K22" s="44">
        <f t="shared" si="7"/>
        <v>2542.6168797835726</v>
      </c>
      <c r="L22" s="44">
        <f t="shared" si="8"/>
        <v>3051.1322557402873</v>
      </c>
    </row>
    <row r="23" spans="1:12" x14ac:dyDescent="0.4">
      <c r="A23" s="46" t="s">
        <v>26</v>
      </c>
      <c r="B23" s="47">
        <f>'[6]Appendix C1'!B19</f>
        <v>232.45599999999999</v>
      </c>
      <c r="C23" s="48">
        <f>'[6]Appendix C1'!C19</f>
        <v>10500</v>
      </c>
      <c r="D23" s="44">
        <f t="shared" si="0"/>
        <v>45.17</v>
      </c>
      <c r="E23" s="44">
        <f t="shared" si="1"/>
        <v>1014.4907519134291</v>
      </c>
      <c r="F23" s="44">
        <f t="shared" si="2"/>
        <v>1183.5658772323338</v>
      </c>
      <c r="G23" s="44">
        <f t="shared" si="3"/>
        <v>1352.6510025512389</v>
      </c>
      <c r="H23" s="44">
        <f t="shared" si="4"/>
        <v>1521.7361551577624</v>
      </c>
      <c r="I23" s="44">
        <f t="shared" si="5"/>
        <v>1859.9063785079534</v>
      </c>
      <c r="J23" s="44">
        <f t="shared" si="6"/>
        <v>2198.0666291457628</v>
      </c>
      <c r="K23" s="44">
        <f t="shared" si="7"/>
        <v>2536.2268797835727</v>
      </c>
      <c r="L23" s="44">
        <f t="shared" si="8"/>
        <v>3043.4722557402874</v>
      </c>
    </row>
    <row r="24" spans="1:12" x14ac:dyDescent="0.4">
      <c r="A24" s="46" t="s">
        <v>76</v>
      </c>
      <c r="B24" s="47">
        <f>'[6]Appendix C1'!B20</f>
        <v>989.702</v>
      </c>
      <c r="C24" s="48">
        <f>'[6]Appendix C1'!C20</f>
        <v>43000</v>
      </c>
      <c r="D24" s="44">
        <f t="shared" si="0"/>
        <v>43.45</v>
      </c>
      <c r="E24" s="44">
        <f t="shared" si="1"/>
        <v>1013.350751913429</v>
      </c>
      <c r="F24" s="44">
        <f t="shared" si="2"/>
        <v>1182.2258772323337</v>
      </c>
      <c r="G24" s="44">
        <f t="shared" si="3"/>
        <v>1351.1210025512387</v>
      </c>
      <c r="H24" s="44">
        <f t="shared" si="4"/>
        <v>1520.0161551577623</v>
      </c>
      <c r="I24" s="44">
        <f t="shared" si="5"/>
        <v>1857.8063785079532</v>
      </c>
      <c r="J24" s="44">
        <f t="shared" si="6"/>
        <v>2195.576629145763</v>
      </c>
      <c r="K24" s="44">
        <f t="shared" si="7"/>
        <v>2533.3668797835726</v>
      </c>
      <c r="L24" s="44">
        <f t="shared" si="8"/>
        <v>3040.0322557402874</v>
      </c>
    </row>
    <row r="25" spans="1:12" x14ac:dyDescent="0.4">
      <c r="A25" s="46" t="s">
        <v>77</v>
      </c>
      <c r="B25" s="47">
        <f>'[6]Appendix C1'!B21</f>
        <v>157.48599999999999</v>
      </c>
      <c r="C25" s="48">
        <f>'[6]Appendix C1'!C21</f>
        <v>5500</v>
      </c>
      <c r="D25" s="44">
        <f t="shared" si="0"/>
        <v>34.92</v>
      </c>
      <c r="E25" s="44">
        <f t="shared" si="1"/>
        <v>1007.660751913429</v>
      </c>
      <c r="F25" s="44">
        <f t="shared" si="2"/>
        <v>1175.5958772323338</v>
      </c>
      <c r="G25" s="44">
        <f t="shared" si="3"/>
        <v>1343.5410025512388</v>
      </c>
      <c r="H25" s="44">
        <f t="shared" si="4"/>
        <v>1511.4861551577624</v>
      </c>
      <c r="I25" s="44">
        <f t="shared" si="5"/>
        <v>1847.3763785079534</v>
      </c>
      <c r="J25" s="44">
        <f t="shared" si="6"/>
        <v>2183.2566291457629</v>
      </c>
      <c r="K25" s="44">
        <f t="shared" si="7"/>
        <v>2519.1468797835723</v>
      </c>
      <c r="L25" s="44">
        <f t="shared" si="8"/>
        <v>3022.9722557402874</v>
      </c>
    </row>
    <row r="26" spans="1:12" x14ac:dyDescent="0.4">
      <c r="A26" s="46" t="s">
        <v>29</v>
      </c>
      <c r="B26" s="47">
        <f>'[6]Appendix C1'!B22</f>
        <v>1555.9460000000001</v>
      </c>
      <c r="C26" s="48">
        <f>'[6]Appendix C1'!C22</f>
        <v>61000</v>
      </c>
      <c r="D26" s="44">
        <f t="shared" si="0"/>
        <v>39.200000000000003</v>
      </c>
      <c r="E26" s="44">
        <f t="shared" si="1"/>
        <v>1010.5107519134291</v>
      </c>
      <c r="F26" s="44">
        <f t="shared" si="2"/>
        <v>1178.9258772323337</v>
      </c>
      <c r="G26" s="44">
        <f t="shared" si="3"/>
        <v>1347.3410025512387</v>
      </c>
      <c r="H26" s="44">
        <f t="shared" si="4"/>
        <v>1515.7661551577623</v>
      </c>
      <c r="I26" s="44">
        <f t="shared" si="5"/>
        <v>1852.6063785079534</v>
      </c>
      <c r="J26" s="44">
        <f t="shared" si="6"/>
        <v>2189.4366291457627</v>
      </c>
      <c r="K26" s="44">
        <f t="shared" si="7"/>
        <v>2526.2768797835724</v>
      </c>
      <c r="L26" s="44">
        <f t="shared" si="8"/>
        <v>3031.5322557402874</v>
      </c>
    </row>
    <row r="27" spans="1:12" x14ac:dyDescent="0.4">
      <c r="A27" s="46" t="s">
        <v>30</v>
      </c>
      <c r="B27" s="47">
        <f>'[6]Appendix C1'!B23</f>
        <v>48.314</v>
      </c>
      <c r="C27" s="48">
        <f>'[6]Appendix C1'!C23</f>
        <v>750</v>
      </c>
      <c r="D27" s="44">
        <f t="shared" si="0"/>
        <v>15.52</v>
      </c>
      <c r="E27" s="44">
        <f t="shared" si="1"/>
        <v>994.73075191342912</v>
      </c>
      <c r="F27" s="44">
        <f t="shared" si="2"/>
        <v>1160.5058772323339</v>
      </c>
      <c r="G27" s="44">
        <f t="shared" si="3"/>
        <v>1326.3010025512388</v>
      </c>
      <c r="H27" s="44">
        <f t="shared" si="4"/>
        <v>1492.0861551577623</v>
      </c>
      <c r="I27" s="44">
        <f t="shared" si="5"/>
        <v>1823.6663785079534</v>
      </c>
      <c r="J27" s="44">
        <f t="shared" si="6"/>
        <v>2155.2366291457629</v>
      </c>
      <c r="K27" s="44">
        <f t="shared" si="7"/>
        <v>2486.8168797835724</v>
      </c>
      <c r="L27" s="44">
        <f t="shared" si="8"/>
        <v>2984.1722557402873</v>
      </c>
    </row>
    <row r="28" spans="1:12" x14ac:dyDescent="0.4">
      <c r="A28" s="46" t="s">
        <v>31</v>
      </c>
      <c r="B28" s="47">
        <f>'[6]Appendix C1'!B24</f>
        <v>216.482</v>
      </c>
      <c r="C28" s="48">
        <f>'[6]Appendix C1'!C24</f>
        <v>3500</v>
      </c>
      <c r="D28" s="44">
        <f t="shared" si="0"/>
        <v>16.170000000000002</v>
      </c>
      <c r="E28" s="44">
        <f t="shared" si="1"/>
        <v>995.16075191342895</v>
      </c>
      <c r="F28" s="44">
        <f t="shared" si="2"/>
        <v>1161.0158772323339</v>
      </c>
      <c r="G28" s="44">
        <f t="shared" si="3"/>
        <v>1326.8710025512387</v>
      </c>
      <c r="H28" s="44">
        <f t="shared" si="4"/>
        <v>1492.7361551577624</v>
      </c>
      <c r="I28" s="44">
        <f t="shared" si="5"/>
        <v>1824.4563785079533</v>
      </c>
      <c r="J28" s="44">
        <f t="shared" si="6"/>
        <v>2156.1766291457625</v>
      </c>
      <c r="K28" s="44">
        <f t="shared" si="7"/>
        <v>2487.8968797835723</v>
      </c>
      <c r="L28" s="44">
        <f t="shared" si="8"/>
        <v>2985.4722557402874</v>
      </c>
    </row>
    <row r="29" spans="1:12" x14ac:dyDescent="0.4">
      <c r="A29" s="46" t="s">
        <v>32</v>
      </c>
      <c r="B29" s="47">
        <f>'[6]Appendix C1'!B25</f>
        <v>147.78400000000002</v>
      </c>
      <c r="C29" s="48">
        <f>'[6]Appendix C1'!C25</f>
        <v>3700</v>
      </c>
      <c r="D29" s="44">
        <f t="shared" si="0"/>
        <v>25.04</v>
      </c>
      <c r="E29" s="44">
        <f t="shared" si="1"/>
        <v>1001.070751913429</v>
      </c>
      <c r="F29" s="44">
        <f t="shared" si="2"/>
        <v>1167.9158772323337</v>
      </c>
      <c r="G29" s="44">
        <f t="shared" si="3"/>
        <v>1334.7610025512388</v>
      </c>
      <c r="H29" s="44">
        <f t="shared" si="4"/>
        <v>1501.6061551577623</v>
      </c>
      <c r="I29" s="44">
        <f t="shared" si="5"/>
        <v>1835.2963785079532</v>
      </c>
      <c r="J29" s="44">
        <f t="shared" si="6"/>
        <v>2168.9866291457629</v>
      </c>
      <c r="K29" s="44">
        <f t="shared" si="7"/>
        <v>2502.6768797835725</v>
      </c>
      <c r="L29" s="44">
        <f t="shared" si="8"/>
        <v>3003.2122557402872</v>
      </c>
    </row>
    <row r="30" spans="1:12" x14ac:dyDescent="0.4">
      <c r="A30" s="46" t="s">
        <v>33</v>
      </c>
      <c r="B30" s="47">
        <f>'[6]Appendix C1'!B26</f>
        <v>164.542</v>
      </c>
      <c r="C30" s="48">
        <f>'[6]Appendix C1'!C26</f>
        <v>6500</v>
      </c>
      <c r="D30" s="44">
        <f t="shared" si="0"/>
        <v>39.5</v>
      </c>
      <c r="E30" s="44">
        <f t="shared" si="1"/>
        <v>1010.7107519134291</v>
      </c>
      <c r="F30" s="44">
        <f t="shared" si="2"/>
        <v>1179.1558772323338</v>
      </c>
      <c r="G30" s="44">
        <f t="shared" si="3"/>
        <v>1347.6110025512387</v>
      </c>
      <c r="H30" s="44">
        <f t="shared" si="4"/>
        <v>1516.0661551577623</v>
      </c>
      <c r="I30" s="44">
        <f t="shared" si="5"/>
        <v>1852.9763785079533</v>
      </c>
      <c r="J30" s="44">
        <f t="shared" si="6"/>
        <v>2189.8766291457628</v>
      </c>
      <c r="K30" s="44">
        <f t="shared" si="7"/>
        <v>2526.7768797835724</v>
      </c>
      <c r="L30" s="44">
        <f t="shared" si="8"/>
        <v>3032.1322557402873</v>
      </c>
    </row>
    <row r="31" spans="1:12" x14ac:dyDescent="0.4">
      <c r="A31" s="46" t="s">
        <v>34</v>
      </c>
      <c r="B31" s="47">
        <f>'[6]Appendix C1'!B27</f>
        <v>1518.02</v>
      </c>
      <c r="C31" s="48">
        <f>'[6]Appendix C1'!C27</f>
        <v>40000</v>
      </c>
      <c r="D31" s="44">
        <f t="shared" si="0"/>
        <v>26.35</v>
      </c>
      <c r="E31" s="44">
        <f t="shared" si="1"/>
        <v>1001.9507519134291</v>
      </c>
      <c r="F31" s="44">
        <f t="shared" si="2"/>
        <v>1168.9258772323337</v>
      </c>
      <c r="G31" s="44">
        <f t="shared" si="3"/>
        <v>1335.9210025512389</v>
      </c>
      <c r="H31" s="44">
        <f t="shared" si="4"/>
        <v>1502.9161551577622</v>
      </c>
      <c r="I31" s="44">
        <f t="shared" si="5"/>
        <v>1836.9063785079534</v>
      </c>
      <c r="J31" s="44">
        <f t="shared" si="6"/>
        <v>2170.8766291457628</v>
      </c>
      <c r="K31" s="44">
        <f t="shared" si="7"/>
        <v>2504.8668797835726</v>
      </c>
      <c r="L31" s="44">
        <f t="shared" si="8"/>
        <v>3005.8322557402871</v>
      </c>
    </row>
    <row r="32" spans="1:12" x14ac:dyDescent="0.4">
      <c r="A32" s="46" t="s">
        <v>35</v>
      </c>
      <c r="B32" s="47">
        <f>'[6]Appendix C1'!B28</f>
        <v>531.35599999999999</v>
      </c>
      <c r="C32" s="48">
        <f>'[6]Appendix C1'!C28</f>
        <v>15000</v>
      </c>
      <c r="D32" s="44">
        <f t="shared" si="0"/>
        <v>28.23</v>
      </c>
      <c r="E32" s="44">
        <f t="shared" si="1"/>
        <v>1003.2007519134291</v>
      </c>
      <c r="F32" s="44">
        <f t="shared" si="2"/>
        <v>1170.3958772323338</v>
      </c>
      <c r="G32" s="44">
        <f t="shared" si="3"/>
        <v>1337.5910025512387</v>
      </c>
      <c r="H32" s="44">
        <f t="shared" si="4"/>
        <v>1504.7961551577623</v>
      </c>
      <c r="I32" s="44">
        <f t="shared" si="5"/>
        <v>1839.1963785079533</v>
      </c>
      <c r="J32" s="44">
        <f t="shared" si="6"/>
        <v>2173.596629145763</v>
      </c>
      <c r="K32" s="44">
        <f t="shared" si="7"/>
        <v>2507.9968797835727</v>
      </c>
      <c r="L32" s="44">
        <f t="shared" si="8"/>
        <v>3009.5922557402873</v>
      </c>
    </row>
    <row r="33" spans="1:12" x14ac:dyDescent="0.4">
      <c r="A33" s="46" t="s">
        <v>36</v>
      </c>
      <c r="B33" s="47">
        <f>'[6]Appendix C1'!B29</f>
        <v>145.334</v>
      </c>
      <c r="C33" s="48">
        <f>'[6]Appendix C1'!C29</f>
        <v>3000</v>
      </c>
      <c r="D33" s="44">
        <f t="shared" si="0"/>
        <v>20.64</v>
      </c>
      <c r="E33" s="44">
        <f t="shared" si="1"/>
        <v>998.14075191342897</v>
      </c>
      <c r="F33" s="44">
        <f t="shared" si="2"/>
        <v>1164.4858772323337</v>
      </c>
      <c r="G33" s="44">
        <f t="shared" si="3"/>
        <v>1330.8510025512387</v>
      </c>
      <c r="H33" s="44">
        <f t="shared" si="4"/>
        <v>1497.2061551577624</v>
      </c>
      <c r="I33" s="44">
        <f t="shared" si="5"/>
        <v>1829.9263785079534</v>
      </c>
      <c r="J33" s="44">
        <f t="shared" si="6"/>
        <v>2162.6266291457628</v>
      </c>
      <c r="K33" s="44">
        <f t="shared" si="7"/>
        <v>2495.3468797835726</v>
      </c>
      <c r="L33" s="44">
        <f t="shared" si="8"/>
        <v>2994.4122557402875</v>
      </c>
    </row>
    <row r="34" spans="1:12" x14ac:dyDescent="0.4">
      <c r="A34" s="46" t="s">
        <v>37</v>
      </c>
      <c r="B34" s="47">
        <f>'[6]Appendix C1'!B30</f>
        <v>790.56600000000003</v>
      </c>
      <c r="C34" s="48">
        <f>'[6]Appendix C1'!C30</f>
        <v>42810</v>
      </c>
      <c r="D34" s="44">
        <f t="shared" si="0"/>
        <v>54.15</v>
      </c>
      <c r="E34" s="44">
        <f t="shared" si="1"/>
        <v>1020.4807519134291</v>
      </c>
      <c r="F34" s="44">
        <f t="shared" si="2"/>
        <v>1190.5558772323338</v>
      </c>
      <c r="G34" s="44">
        <f t="shared" si="3"/>
        <v>1360.6310025512389</v>
      </c>
      <c r="H34" s="44">
        <f t="shared" si="4"/>
        <v>1530.7161551577624</v>
      </c>
      <c r="I34" s="44">
        <f t="shared" si="5"/>
        <v>1870.8763785079534</v>
      </c>
      <c r="J34" s="44">
        <f t="shared" si="6"/>
        <v>2211.0366291457631</v>
      </c>
      <c r="K34" s="44">
        <f t="shared" si="7"/>
        <v>2551.1968797835725</v>
      </c>
      <c r="L34" s="44">
        <f t="shared" si="8"/>
        <v>3061.4322557402875</v>
      </c>
    </row>
    <row r="35" spans="1:12" x14ac:dyDescent="0.4">
      <c r="A35" s="46" t="s">
        <v>38</v>
      </c>
      <c r="B35" s="47">
        <f>'[6]Appendix C1'!B31</f>
        <v>720.3</v>
      </c>
      <c r="C35" s="48">
        <f>'[6]Appendix C1'!C31</f>
        <v>34000</v>
      </c>
      <c r="D35" s="44">
        <f t="shared" si="0"/>
        <v>47.2</v>
      </c>
      <c r="E35" s="44">
        <f t="shared" si="1"/>
        <v>1015.850751913429</v>
      </c>
      <c r="F35" s="44">
        <f t="shared" si="2"/>
        <v>1185.1458772323338</v>
      </c>
      <c r="G35" s="44">
        <f t="shared" si="3"/>
        <v>1354.4610025512388</v>
      </c>
      <c r="H35" s="44">
        <f t="shared" si="4"/>
        <v>1523.7661551577623</v>
      </c>
      <c r="I35" s="44">
        <f t="shared" si="5"/>
        <v>1862.3863785079534</v>
      </c>
      <c r="J35" s="44">
        <f t="shared" si="6"/>
        <v>2200.9966291457631</v>
      </c>
      <c r="K35" s="44">
        <f t="shared" si="7"/>
        <v>2539.6168797835726</v>
      </c>
      <c r="L35" s="44">
        <f t="shared" si="8"/>
        <v>3047.5322557402874</v>
      </c>
    </row>
    <row r="36" spans="1:12" x14ac:dyDescent="0.4">
      <c r="A36" s="46" t="s">
        <v>39</v>
      </c>
      <c r="B36" s="47">
        <f>'[6]Appendix C1'!B32</f>
        <v>1700.202</v>
      </c>
      <c r="C36" s="48">
        <f>'[6]Appendix C1'!C32</f>
        <v>30000</v>
      </c>
      <c r="D36" s="44">
        <f t="shared" si="0"/>
        <v>17.64</v>
      </c>
      <c r="E36" s="44">
        <f t="shared" si="1"/>
        <v>996.14075191342897</v>
      </c>
      <c r="F36" s="44">
        <f t="shared" si="2"/>
        <v>1162.1558772323338</v>
      </c>
      <c r="G36" s="44">
        <f t="shared" si="3"/>
        <v>1328.1810025512389</v>
      </c>
      <c r="H36" s="44">
        <f t="shared" si="4"/>
        <v>1494.2061551577624</v>
      </c>
      <c r="I36" s="44">
        <f t="shared" si="5"/>
        <v>1826.2563785079533</v>
      </c>
      <c r="J36" s="44">
        <f t="shared" si="6"/>
        <v>2158.2966291457628</v>
      </c>
      <c r="K36" s="44">
        <f t="shared" si="7"/>
        <v>2490.3468797835726</v>
      </c>
      <c r="L36" s="44">
        <f t="shared" si="8"/>
        <v>2988.4122557402875</v>
      </c>
    </row>
    <row r="37" spans="1:12" x14ac:dyDescent="0.4">
      <c r="A37" s="46" t="s">
        <v>40</v>
      </c>
      <c r="B37" s="47">
        <f>'[6]Appendix C1'!B33</f>
        <v>802.32600000000002</v>
      </c>
      <c r="C37" s="48">
        <f>'[6]Appendix C1'!C33</f>
        <v>15000</v>
      </c>
      <c r="D37" s="44">
        <f t="shared" si="0"/>
        <v>18.7</v>
      </c>
      <c r="E37" s="44">
        <f t="shared" si="1"/>
        <v>996.85075191342901</v>
      </c>
      <c r="F37" s="44">
        <f t="shared" si="2"/>
        <v>1162.9758772323337</v>
      </c>
      <c r="G37" s="44">
        <f t="shared" si="3"/>
        <v>1329.1210025512387</v>
      </c>
      <c r="H37" s="44">
        <f t="shared" si="4"/>
        <v>1495.2661551577623</v>
      </c>
      <c r="I37" s="44">
        <f t="shared" si="5"/>
        <v>1827.5563785079532</v>
      </c>
      <c r="J37" s="44">
        <f t="shared" si="6"/>
        <v>2159.826629145763</v>
      </c>
      <c r="K37" s="44">
        <f t="shared" si="7"/>
        <v>2492.1168797835726</v>
      </c>
      <c r="L37" s="44">
        <f t="shared" si="8"/>
        <v>2990.5322557402874</v>
      </c>
    </row>
    <row r="38" spans="1:12" x14ac:dyDescent="0.4">
      <c r="A38" s="46" t="s">
        <v>41</v>
      </c>
      <c r="B38" s="47">
        <f>'[6]Appendix C1'!B34</f>
        <v>40.571999999999996</v>
      </c>
      <c r="C38" s="48">
        <f>'[6]Appendix C1'!C34</f>
        <v>300</v>
      </c>
      <c r="D38" s="44">
        <f t="shared" si="0"/>
        <v>7.39</v>
      </c>
      <c r="E38" s="44">
        <f t="shared" si="1"/>
        <v>989.31075191342904</v>
      </c>
      <c r="F38" s="44">
        <f t="shared" si="2"/>
        <v>1154.1858772323337</v>
      </c>
      <c r="G38" s="44">
        <f t="shared" si="3"/>
        <v>1319.0710025512387</v>
      </c>
      <c r="H38" s="44">
        <f t="shared" si="4"/>
        <v>1483.9561551577624</v>
      </c>
      <c r="I38" s="44">
        <f t="shared" si="5"/>
        <v>1813.7263785079533</v>
      </c>
      <c r="J38" s="44">
        <f t="shared" si="6"/>
        <v>2143.4866291457629</v>
      </c>
      <c r="K38" s="44">
        <f t="shared" si="7"/>
        <v>2473.2668797835727</v>
      </c>
      <c r="L38" s="44">
        <f t="shared" si="8"/>
        <v>2967.9122557402875</v>
      </c>
    </row>
    <row r="39" spans="1:12" x14ac:dyDescent="0.4">
      <c r="A39" s="46" t="s">
        <v>42</v>
      </c>
      <c r="B39" s="47">
        <f>'[6]Appendix C1'!B35</f>
        <v>46.158000000000001</v>
      </c>
      <c r="C39" s="48">
        <f>'[6]Appendix C1'!C35</f>
        <v>2000</v>
      </c>
      <c r="D39" s="44">
        <f t="shared" si="0"/>
        <v>43.33</v>
      </c>
      <c r="E39" s="44">
        <f t="shared" si="1"/>
        <v>1013.2707519134291</v>
      </c>
      <c r="F39" s="44">
        <f t="shared" si="2"/>
        <v>1182.1358772323338</v>
      </c>
      <c r="G39" s="44">
        <f t="shared" si="3"/>
        <v>1351.0210025512388</v>
      </c>
      <c r="H39" s="44">
        <f t="shared" si="4"/>
        <v>1519.8961551577622</v>
      </c>
      <c r="I39" s="44">
        <f t="shared" si="5"/>
        <v>1857.6563785079534</v>
      </c>
      <c r="J39" s="44">
        <f t="shared" si="6"/>
        <v>2195.406629145763</v>
      </c>
      <c r="K39" s="44">
        <f t="shared" si="7"/>
        <v>2533.1668797835723</v>
      </c>
      <c r="L39" s="44">
        <f t="shared" si="8"/>
        <v>3039.7922557402871</v>
      </c>
    </row>
    <row r="40" spans="1:12" x14ac:dyDescent="0.4">
      <c r="A40" s="46" t="s">
        <v>43</v>
      </c>
      <c r="B40" s="47">
        <f>'[6]Appendix C1'!B36</f>
        <v>541.35199999999998</v>
      </c>
      <c r="C40" s="48">
        <f>'[6]Appendix C1'!C36</f>
        <v>29000</v>
      </c>
      <c r="D40" s="44">
        <f t="shared" si="0"/>
        <v>53.57</v>
      </c>
      <c r="E40" s="44">
        <f t="shared" si="1"/>
        <v>1020.090751913429</v>
      </c>
      <c r="F40" s="44">
        <f t="shared" si="2"/>
        <v>1190.1058772323338</v>
      </c>
      <c r="G40" s="44">
        <f t="shared" si="3"/>
        <v>1360.1210025512387</v>
      </c>
      <c r="H40" s="44">
        <f t="shared" si="4"/>
        <v>1530.1361551577622</v>
      </c>
      <c r="I40" s="44">
        <f t="shared" si="5"/>
        <v>1870.1663785079534</v>
      </c>
      <c r="J40" s="44">
        <f t="shared" si="6"/>
        <v>2210.1966291457629</v>
      </c>
      <c r="K40" s="44">
        <f t="shared" si="7"/>
        <v>2550.2268797835727</v>
      </c>
      <c r="L40" s="44">
        <f t="shared" si="8"/>
        <v>3060.2722557402872</v>
      </c>
    </row>
    <row r="41" spans="1:12" x14ac:dyDescent="0.4">
      <c r="A41" s="46" t="s">
        <v>44</v>
      </c>
      <c r="B41" s="47">
        <f>'[6]Appendix C1'!B37</f>
        <v>137.00400000000002</v>
      </c>
      <c r="C41" s="48">
        <f>'[6]Appendix C1'!C37</f>
        <v>8000</v>
      </c>
      <c r="D41" s="44">
        <f t="shared" si="0"/>
        <v>58.39</v>
      </c>
      <c r="E41" s="44">
        <f t="shared" si="1"/>
        <v>1023.310751913429</v>
      </c>
      <c r="F41" s="44">
        <f t="shared" si="2"/>
        <v>1193.8458772323338</v>
      </c>
      <c r="G41" s="44">
        <f t="shared" si="3"/>
        <v>1364.4010025512389</v>
      </c>
      <c r="H41" s="44">
        <f t="shared" si="4"/>
        <v>1534.9561551577624</v>
      </c>
      <c r="I41" s="44">
        <f t="shared" si="5"/>
        <v>1876.0663785079532</v>
      </c>
      <c r="J41" s="44">
        <f t="shared" si="6"/>
        <v>2217.156629145763</v>
      </c>
      <c r="K41" s="44">
        <f t="shared" si="7"/>
        <v>2558.2668797835727</v>
      </c>
      <c r="L41" s="44">
        <f t="shared" si="8"/>
        <v>3069.9122557402875</v>
      </c>
    </row>
    <row r="42" spans="1:12" x14ac:dyDescent="0.4">
      <c r="A42" s="46" t="s">
        <v>78</v>
      </c>
      <c r="B42" s="47">
        <f>'[6]Appendix C1'!B38</f>
        <v>1009.72</v>
      </c>
      <c r="C42" s="48">
        <f>'[6]Appendix C1'!C38</f>
        <v>60000</v>
      </c>
      <c r="D42" s="44">
        <f t="shared" si="0"/>
        <v>59.42</v>
      </c>
      <c r="E42" s="44">
        <f t="shared" si="1"/>
        <v>1023.9907519134291</v>
      </c>
      <c r="F42" s="44">
        <f t="shared" si="2"/>
        <v>1194.6558772323338</v>
      </c>
      <c r="G42" s="44">
        <f t="shared" si="3"/>
        <v>1365.3210025512387</v>
      </c>
      <c r="H42" s="44">
        <f t="shared" si="4"/>
        <v>1535.9861551577624</v>
      </c>
      <c r="I42" s="44">
        <f t="shared" si="5"/>
        <v>1877.3163785079532</v>
      </c>
      <c r="J42" s="44">
        <f t="shared" si="6"/>
        <v>2218.6466291457627</v>
      </c>
      <c r="K42" s="44">
        <f t="shared" si="7"/>
        <v>2559.9768797835727</v>
      </c>
      <c r="L42" s="44">
        <f t="shared" si="8"/>
        <v>3071.9722557402874</v>
      </c>
    </row>
    <row r="43" spans="1:12" x14ac:dyDescent="0.4">
      <c r="A43" s="46" t="s">
        <v>46</v>
      </c>
      <c r="B43" s="47">
        <f>'[6]Appendix C1'!B39</f>
        <v>122.598</v>
      </c>
      <c r="C43" s="48">
        <f>'[6]Appendix C1'!C39</f>
        <v>4000</v>
      </c>
      <c r="D43" s="44">
        <f t="shared" si="0"/>
        <v>32.630000000000003</v>
      </c>
      <c r="E43" s="44">
        <f t="shared" si="1"/>
        <v>1006.130751913429</v>
      </c>
      <c r="F43" s="44">
        <f t="shared" si="2"/>
        <v>1173.8158772323338</v>
      </c>
      <c r="G43" s="44">
        <f t="shared" si="3"/>
        <v>1341.5010025512388</v>
      </c>
      <c r="H43" s="44">
        <f t="shared" si="4"/>
        <v>1509.1961551577624</v>
      </c>
      <c r="I43" s="44">
        <f t="shared" si="5"/>
        <v>1844.5763785079535</v>
      </c>
      <c r="J43" s="44">
        <f t="shared" si="6"/>
        <v>2179.9466291457629</v>
      </c>
      <c r="K43" s="44">
        <f t="shared" si="7"/>
        <v>2515.3268797835726</v>
      </c>
      <c r="L43" s="44">
        <f t="shared" si="8"/>
        <v>3018.3922557402875</v>
      </c>
    </row>
    <row r="44" spans="1:12" x14ac:dyDescent="0.4">
      <c r="A44" s="46" t="s">
        <v>47</v>
      </c>
      <c r="B44" s="47">
        <f>'[6]Appendix C1'!B40</f>
        <v>40.963999999999999</v>
      </c>
      <c r="C44" s="48">
        <f>'[6]Appendix C1'!C40</f>
        <v>0</v>
      </c>
      <c r="D44" s="44">
        <f t="shared" si="0"/>
        <v>0</v>
      </c>
      <c r="E44" s="44">
        <f t="shared" si="1"/>
        <v>984.38075191342898</v>
      </c>
      <c r="F44" s="44">
        <f t="shared" si="2"/>
        <v>1148.4358772323337</v>
      </c>
      <c r="G44" s="44">
        <f t="shared" si="3"/>
        <v>1312.5010025512388</v>
      </c>
      <c r="H44" s="44">
        <f t="shared" si="4"/>
        <v>1476.5661551577623</v>
      </c>
      <c r="I44" s="44">
        <f t="shared" si="5"/>
        <v>1804.6963785079533</v>
      </c>
      <c r="J44" s="44">
        <f t="shared" si="6"/>
        <v>2132.8166291457628</v>
      </c>
      <c r="K44" s="44">
        <f t="shared" si="7"/>
        <v>2460.9468797835725</v>
      </c>
      <c r="L44" s="44">
        <f t="shared" si="8"/>
        <v>2953.1322557402873</v>
      </c>
    </row>
    <row r="45" spans="1:12" x14ac:dyDescent="0.4">
      <c r="A45" s="46" t="s">
        <v>48</v>
      </c>
      <c r="B45" s="47">
        <f>'[6]Appendix C1'!B41</f>
        <v>71.834000000000003</v>
      </c>
      <c r="C45" s="48">
        <f>'[6]Appendix C1'!C41</f>
        <v>2750</v>
      </c>
      <c r="D45" s="44">
        <f t="shared" si="0"/>
        <v>38.28</v>
      </c>
      <c r="E45" s="44">
        <f t="shared" si="1"/>
        <v>1009.900751913429</v>
      </c>
      <c r="F45" s="44">
        <f t="shared" si="2"/>
        <v>1178.2058772323337</v>
      </c>
      <c r="G45" s="44">
        <f t="shared" si="3"/>
        <v>1346.5310025512388</v>
      </c>
      <c r="H45" s="44">
        <f t="shared" si="4"/>
        <v>1514.8461551577623</v>
      </c>
      <c r="I45" s="44">
        <f t="shared" si="5"/>
        <v>1851.4863785079533</v>
      </c>
      <c r="J45" s="44">
        <f t="shared" si="6"/>
        <v>2188.1066291457628</v>
      </c>
      <c r="K45" s="44">
        <f t="shared" si="7"/>
        <v>2524.7468797835727</v>
      </c>
      <c r="L45" s="44">
        <f t="shared" si="8"/>
        <v>3029.6922557402872</v>
      </c>
    </row>
    <row r="46" spans="1:12" x14ac:dyDescent="0.4">
      <c r="A46" s="41" t="s">
        <v>49</v>
      </c>
      <c r="B46" s="47">
        <f>'[6]Appendix C1'!B42</f>
        <v>1340.5420000000001</v>
      </c>
      <c r="C46" s="48">
        <f>'[6]Appendix C1'!C42</f>
        <v>50000</v>
      </c>
      <c r="D46" s="44">
        <f t="shared" si="0"/>
        <v>37.299999999999997</v>
      </c>
      <c r="E46" s="44">
        <f t="shared" si="1"/>
        <v>1009.2507519134291</v>
      </c>
      <c r="F46" s="44">
        <f t="shared" si="2"/>
        <v>1177.4458772323337</v>
      </c>
      <c r="G46" s="44">
        <f t="shared" si="3"/>
        <v>1345.6610025512389</v>
      </c>
      <c r="H46" s="44">
        <f t="shared" si="4"/>
        <v>1513.8661551577623</v>
      </c>
      <c r="I46" s="44">
        <f t="shared" si="5"/>
        <v>1850.2863785079533</v>
      </c>
      <c r="J46" s="44">
        <f t="shared" si="6"/>
        <v>2186.6966291457629</v>
      </c>
      <c r="K46" s="44">
        <f t="shared" si="7"/>
        <v>2523.1168797835726</v>
      </c>
      <c r="L46" s="44">
        <f t="shared" si="8"/>
        <v>3027.7322557402872</v>
      </c>
    </row>
    <row r="47" spans="1:12" x14ac:dyDescent="0.4">
      <c r="A47" s="41" t="s">
        <v>50</v>
      </c>
      <c r="B47" s="47">
        <f>'[6]Appendix C1'!B43</f>
        <v>281.94599999999997</v>
      </c>
      <c r="C47" s="48">
        <f>'[6]Appendix C1'!C43</f>
        <v>7500</v>
      </c>
      <c r="D47" s="44">
        <f t="shared" si="0"/>
        <v>26.6</v>
      </c>
      <c r="E47" s="44">
        <f t="shared" si="1"/>
        <v>1002.110751913429</v>
      </c>
      <c r="F47" s="44">
        <f t="shared" si="2"/>
        <v>1169.1258772323338</v>
      </c>
      <c r="G47" s="44">
        <f t="shared" si="3"/>
        <v>1336.1410025512389</v>
      </c>
      <c r="H47" s="44">
        <f t="shared" si="4"/>
        <v>1503.1661551577622</v>
      </c>
      <c r="I47" s="44">
        <f t="shared" si="5"/>
        <v>1837.2063785079533</v>
      </c>
      <c r="J47" s="44">
        <f t="shared" si="6"/>
        <v>2171.2366291457629</v>
      </c>
      <c r="K47" s="44">
        <f t="shared" si="7"/>
        <v>2505.2768797835724</v>
      </c>
      <c r="L47" s="44">
        <f t="shared" si="8"/>
        <v>3006.3322557402871</v>
      </c>
    </row>
    <row r="48" spans="1:12" x14ac:dyDescent="0.4">
      <c r="A48" s="41" t="s">
        <v>51</v>
      </c>
      <c r="B48" s="47">
        <f>'[6]Appendix C1'!B44</f>
        <v>91.335999999999999</v>
      </c>
      <c r="C48" s="48">
        <f>'[6]Appendix C1'!C44</f>
        <v>5250</v>
      </c>
      <c r="D48" s="44">
        <f t="shared" si="0"/>
        <v>57.48</v>
      </c>
      <c r="E48" s="44">
        <f t="shared" si="1"/>
        <v>1022.7007519134291</v>
      </c>
      <c r="F48" s="44">
        <f t="shared" si="2"/>
        <v>1193.1458772323338</v>
      </c>
      <c r="G48" s="44">
        <f t="shared" si="3"/>
        <v>1363.5910025512387</v>
      </c>
      <c r="H48" s="44">
        <f t="shared" si="4"/>
        <v>1534.0461551577623</v>
      </c>
      <c r="I48" s="44">
        <f t="shared" si="5"/>
        <v>1874.9463785079533</v>
      </c>
      <c r="J48" s="44">
        <f t="shared" si="6"/>
        <v>2215.846629145763</v>
      </c>
      <c r="K48" s="44">
        <f t="shared" si="7"/>
        <v>2556.7468797835727</v>
      </c>
      <c r="L48" s="44">
        <f t="shared" si="8"/>
        <v>3068.0922557402873</v>
      </c>
    </row>
    <row r="49" spans="1:12" x14ac:dyDescent="0.4">
      <c r="A49" s="41" t="s">
        <v>52</v>
      </c>
      <c r="B49" s="47">
        <f>'[6]Appendix C1'!B45</f>
        <v>433.35599999999999</v>
      </c>
      <c r="C49" s="48">
        <f>'[6]Appendix C1'!C45</f>
        <v>13000</v>
      </c>
      <c r="D49" s="44">
        <f t="shared" si="0"/>
        <v>30</v>
      </c>
      <c r="E49" s="44">
        <f t="shared" si="1"/>
        <v>1004.380751913429</v>
      </c>
      <c r="F49" s="44">
        <f t="shared" si="2"/>
        <v>1171.7658772323339</v>
      </c>
      <c r="G49" s="44">
        <f t="shared" si="3"/>
        <v>1339.1710025512389</v>
      </c>
      <c r="H49" s="44">
        <f t="shared" si="4"/>
        <v>1506.5661551577623</v>
      </c>
      <c r="I49" s="44">
        <f t="shared" si="5"/>
        <v>1841.3663785079534</v>
      </c>
      <c r="J49" s="44">
        <f t="shared" si="6"/>
        <v>2176.1466291457627</v>
      </c>
      <c r="K49" s="44">
        <f t="shared" si="7"/>
        <v>2510.9468797835725</v>
      </c>
      <c r="L49" s="44">
        <f t="shared" si="8"/>
        <v>3013.1322557402873</v>
      </c>
    </row>
    <row r="50" spans="1:12" x14ac:dyDescent="0.4">
      <c r="A50" s="41" t="s">
        <v>53</v>
      </c>
      <c r="B50" s="47">
        <f>'[6]Appendix C1'!B46</f>
        <v>159.054</v>
      </c>
      <c r="C50" s="48">
        <f>'[6]Appendix C1'!C46</f>
        <v>6500</v>
      </c>
      <c r="D50" s="44">
        <f t="shared" si="0"/>
        <v>40.869999999999997</v>
      </c>
      <c r="E50" s="44">
        <f t="shared" si="1"/>
        <v>1011.630751913429</v>
      </c>
      <c r="F50" s="44">
        <f t="shared" si="2"/>
        <v>1180.2258772323337</v>
      </c>
      <c r="G50" s="44">
        <f t="shared" si="3"/>
        <v>1348.8310025512387</v>
      </c>
      <c r="H50" s="44">
        <f t="shared" si="4"/>
        <v>1517.4361551577622</v>
      </c>
      <c r="I50" s="44">
        <f t="shared" si="5"/>
        <v>1854.6463785079534</v>
      </c>
      <c r="J50" s="44">
        <f t="shared" si="6"/>
        <v>2191.846629145763</v>
      </c>
      <c r="K50" s="44">
        <f t="shared" si="7"/>
        <v>2529.0668797835724</v>
      </c>
      <c r="L50" s="44">
        <f t="shared" si="8"/>
        <v>3034.8722557402871</v>
      </c>
    </row>
    <row r="51" spans="1:12" x14ac:dyDescent="0.4">
      <c r="A51" s="41" t="s">
        <v>79</v>
      </c>
      <c r="B51" s="47">
        <f>'[6]Appendix C1'!B47</f>
        <v>156.506</v>
      </c>
      <c r="C51" s="48">
        <f>'[6]Appendix C1'!C47</f>
        <v>5000</v>
      </c>
      <c r="D51" s="44">
        <f t="shared" si="0"/>
        <v>31.95</v>
      </c>
      <c r="E51" s="44">
        <f t="shared" si="1"/>
        <v>1005.6807519134289</v>
      </c>
      <c r="F51" s="44">
        <f t="shared" si="2"/>
        <v>1173.2858772323339</v>
      </c>
      <c r="G51" s="44">
        <f t="shared" si="3"/>
        <v>1340.9010025512389</v>
      </c>
      <c r="H51" s="44">
        <f t="shared" si="4"/>
        <v>1508.5161551577623</v>
      </c>
      <c r="I51" s="44">
        <f t="shared" si="5"/>
        <v>1843.7463785079533</v>
      </c>
      <c r="J51" s="44">
        <f t="shared" si="6"/>
        <v>2178.9666291457629</v>
      </c>
      <c r="K51" s="44">
        <f t="shared" si="7"/>
        <v>2514.1968797835725</v>
      </c>
      <c r="L51" s="44">
        <f t="shared" si="8"/>
        <v>3017.0322557402874</v>
      </c>
    </row>
    <row r="52" spans="1:12" x14ac:dyDescent="0.4">
      <c r="A52" s="41" t="s">
        <v>80</v>
      </c>
      <c r="B52" s="47">
        <f>'[6]Appendix C1'!B48</f>
        <v>90.356000000000009</v>
      </c>
      <c r="C52" s="48">
        <f>'[6]Appendix C1'!C48</f>
        <v>1850</v>
      </c>
      <c r="D52" s="44">
        <f t="shared" si="0"/>
        <v>20.47</v>
      </c>
      <c r="E52" s="44">
        <f t="shared" si="1"/>
        <v>998.03075191342907</v>
      </c>
      <c r="F52" s="44">
        <f t="shared" si="2"/>
        <v>1164.3558772323338</v>
      </c>
      <c r="G52" s="44">
        <f t="shared" si="3"/>
        <v>1330.7010025512388</v>
      </c>
      <c r="H52" s="44">
        <f t="shared" si="4"/>
        <v>1497.0361551577623</v>
      </c>
      <c r="I52" s="44">
        <f t="shared" si="5"/>
        <v>1829.7163785079533</v>
      </c>
      <c r="J52" s="44">
        <f t="shared" si="6"/>
        <v>2162.386629145763</v>
      </c>
      <c r="K52" s="44">
        <f t="shared" si="7"/>
        <v>2495.0668797835724</v>
      </c>
      <c r="L52" s="44">
        <f t="shared" si="8"/>
        <v>2994.0722557402873</v>
      </c>
    </row>
    <row r="53" spans="1:12" x14ac:dyDescent="0.4">
      <c r="A53" s="41" t="s">
        <v>81</v>
      </c>
      <c r="B53" s="47">
        <f>'[6]Appendix C1'!B49</f>
        <v>818.3</v>
      </c>
      <c r="C53" s="48">
        <f>'[6]Appendix C1'!C49</f>
        <v>30000</v>
      </c>
      <c r="D53" s="44">
        <f t="shared" si="0"/>
        <v>36.659999999999997</v>
      </c>
      <c r="E53" s="44">
        <f t="shared" si="1"/>
        <v>1008.820751913429</v>
      </c>
      <c r="F53" s="44">
        <f t="shared" si="2"/>
        <v>1176.9458772323337</v>
      </c>
      <c r="G53" s="44">
        <f t="shared" si="3"/>
        <v>1345.0910025512387</v>
      </c>
      <c r="H53" s="44">
        <f t="shared" si="4"/>
        <v>1513.2261551577624</v>
      </c>
      <c r="I53" s="44">
        <f t="shared" si="5"/>
        <v>1849.5063785079533</v>
      </c>
      <c r="J53" s="44">
        <f t="shared" si="6"/>
        <v>2185.7666291457631</v>
      </c>
      <c r="K53" s="44">
        <f t="shared" si="7"/>
        <v>2522.0468797835724</v>
      </c>
      <c r="L53" s="44">
        <f t="shared" si="8"/>
        <v>3026.4522557402875</v>
      </c>
    </row>
    <row r="54" spans="1:12" x14ac:dyDescent="0.4">
      <c r="A54" s="41" t="s">
        <v>57</v>
      </c>
      <c r="B54" s="47">
        <f>'[6]Appendix C1'!B50</f>
        <v>16854.236000000001</v>
      </c>
      <c r="C54" s="48">
        <f>'[6]Appendix C1'!C50</f>
        <v>541483</v>
      </c>
      <c r="D54" s="44">
        <f t="shared" si="0"/>
        <v>32.130000000000003</v>
      </c>
      <c r="E54" s="44">
        <f t="shared" si="1"/>
        <v>1005.8007519134291</v>
      </c>
      <c r="F54" s="44">
        <f t="shared" si="2"/>
        <v>1173.4258772323337</v>
      </c>
      <c r="G54" s="44">
        <f t="shared" si="3"/>
        <v>1341.0610025512387</v>
      </c>
      <c r="H54" s="44">
        <f t="shared" si="4"/>
        <v>1508.6961551577624</v>
      </c>
      <c r="I54" s="44">
        <f t="shared" si="5"/>
        <v>1843.9663785079533</v>
      </c>
      <c r="J54" s="44">
        <f t="shared" si="6"/>
        <v>2179.2266291457631</v>
      </c>
      <c r="K54" s="44">
        <f t="shared" si="7"/>
        <v>2514.4968797835727</v>
      </c>
      <c r="L54" s="44">
        <f t="shared" si="8"/>
        <v>3017.3922557402875</v>
      </c>
    </row>
    <row r="55" spans="1:12" x14ac:dyDescent="0.4">
      <c r="A55" s="41" t="s">
        <v>58</v>
      </c>
      <c r="B55" s="47">
        <f>'[6]Appendix C1'!B51</f>
        <v>223.14599999999999</v>
      </c>
      <c r="C55" s="48">
        <f>'[6]Appendix C1'!C51</f>
        <v>13120</v>
      </c>
      <c r="D55" s="44">
        <f t="shared" si="0"/>
        <v>58.8</v>
      </c>
      <c r="E55" s="44">
        <f t="shared" si="1"/>
        <v>1023.580751913429</v>
      </c>
      <c r="F55" s="44">
        <f t="shared" si="2"/>
        <v>1194.1658772323337</v>
      </c>
      <c r="G55" s="44">
        <f t="shared" si="3"/>
        <v>1364.7710025512388</v>
      </c>
      <c r="H55" s="44">
        <f t="shared" si="4"/>
        <v>1535.3661551577623</v>
      </c>
      <c r="I55" s="44">
        <f t="shared" si="5"/>
        <v>1876.5663785079532</v>
      </c>
      <c r="J55" s="44">
        <f t="shared" si="6"/>
        <v>2217.7466291457631</v>
      </c>
      <c r="K55" s="44">
        <f t="shared" si="7"/>
        <v>2558.9468797835725</v>
      </c>
      <c r="L55" s="44">
        <f t="shared" si="8"/>
        <v>3070.7322557402872</v>
      </c>
    </row>
    <row r="56" spans="1:12" x14ac:dyDescent="0.4">
      <c r="A56" s="41" t="s">
        <v>82</v>
      </c>
      <c r="B56" s="47">
        <f>'[6]Appendix C1'!B52</f>
        <v>316.834</v>
      </c>
      <c r="C56" s="48">
        <f>'[6]Appendix C1'!C52</f>
        <v>14500</v>
      </c>
      <c r="D56" s="44">
        <f t="shared" si="0"/>
        <v>45.77</v>
      </c>
      <c r="E56" s="44">
        <f t="shared" si="1"/>
        <v>1014.890751913429</v>
      </c>
      <c r="F56" s="44">
        <f t="shared" si="2"/>
        <v>1184.0358772323339</v>
      </c>
      <c r="G56" s="44">
        <f t="shared" si="3"/>
        <v>1353.1810025512389</v>
      </c>
      <c r="H56" s="44">
        <f t="shared" si="4"/>
        <v>1522.3361551577623</v>
      </c>
      <c r="I56" s="44">
        <f t="shared" si="5"/>
        <v>1860.6363785079534</v>
      </c>
      <c r="J56" s="44">
        <f t="shared" si="6"/>
        <v>2198.9266291457629</v>
      </c>
      <c r="K56" s="44">
        <f t="shared" si="7"/>
        <v>2537.2268797835727</v>
      </c>
      <c r="L56" s="44">
        <f t="shared" si="8"/>
        <v>3044.6722557402873</v>
      </c>
    </row>
    <row r="57" spans="1:12" x14ac:dyDescent="0.4">
      <c r="A57" s="41" t="s">
        <v>60</v>
      </c>
      <c r="B57" s="47">
        <f>'[6]Appendix C1'!B53</f>
        <v>103.586</v>
      </c>
      <c r="C57" s="48">
        <f>'[6]Appendix C1'!C53</f>
        <v>1000</v>
      </c>
      <c r="D57" s="44">
        <f t="shared" si="0"/>
        <v>9.65</v>
      </c>
      <c r="E57" s="44">
        <f t="shared" si="1"/>
        <v>990.81075191342904</v>
      </c>
      <c r="F57" s="44">
        <f t="shared" si="2"/>
        <v>1155.9458772323337</v>
      </c>
      <c r="G57" s="44">
        <f t="shared" si="3"/>
        <v>1321.0810025512387</v>
      </c>
      <c r="H57" s="44">
        <f t="shared" si="4"/>
        <v>1486.2161551577624</v>
      </c>
      <c r="I57" s="44">
        <f t="shared" si="5"/>
        <v>1816.4863785079533</v>
      </c>
      <c r="J57" s="44">
        <f t="shared" si="6"/>
        <v>2146.7566291457629</v>
      </c>
      <c r="K57" s="44">
        <f t="shared" si="7"/>
        <v>2477.0268797835724</v>
      </c>
      <c r="L57" s="44">
        <f t="shared" si="8"/>
        <v>2972.4322557402875</v>
      </c>
    </row>
    <row r="58" spans="1:12" x14ac:dyDescent="0.4">
      <c r="A58" s="41" t="s">
        <v>61</v>
      </c>
      <c r="B58" s="47">
        <f>'[6]Appendix C1'!B54</f>
        <v>554.58199999999999</v>
      </c>
      <c r="C58" s="48">
        <f>'[6]Appendix C1'!C54</f>
        <v>12500</v>
      </c>
      <c r="D58" s="44">
        <f t="shared" si="0"/>
        <v>22.54</v>
      </c>
      <c r="E58" s="44">
        <f t="shared" si="1"/>
        <v>999.41075191342895</v>
      </c>
      <c r="F58" s="44">
        <f t="shared" si="2"/>
        <v>1165.9658772323337</v>
      </c>
      <c r="G58" s="44">
        <f t="shared" si="3"/>
        <v>1332.5410025512388</v>
      </c>
      <c r="H58" s="44">
        <f t="shared" si="4"/>
        <v>1499.1061551577623</v>
      </c>
      <c r="I58" s="44">
        <f t="shared" si="5"/>
        <v>1832.2463785079533</v>
      </c>
      <c r="J58" s="44">
        <f t="shared" si="6"/>
        <v>2165.3766291457628</v>
      </c>
      <c r="K58" s="44">
        <f t="shared" si="7"/>
        <v>2498.5168797835727</v>
      </c>
      <c r="L58" s="44">
        <f t="shared" si="8"/>
        <v>2998.2122557402872</v>
      </c>
    </row>
    <row r="59" spans="1:12" x14ac:dyDescent="0.4">
      <c r="A59" s="41" t="s">
        <v>62</v>
      </c>
      <c r="B59" s="47">
        <f>'[6]Appendix C1'!B55</f>
        <v>259.60199999999998</v>
      </c>
      <c r="C59" s="48">
        <f>'[6]Appendix C1'!C55</f>
        <v>0</v>
      </c>
      <c r="D59" s="44">
        <f t="shared" si="0"/>
        <v>0</v>
      </c>
      <c r="E59" s="44">
        <f t="shared" si="1"/>
        <v>984.38075191342898</v>
      </c>
      <c r="F59" s="44">
        <f t="shared" si="2"/>
        <v>1148.4358772323337</v>
      </c>
      <c r="G59" s="44">
        <f t="shared" si="3"/>
        <v>1312.5010025512388</v>
      </c>
      <c r="H59" s="44">
        <f t="shared" si="4"/>
        <v>1476.5661551577623</v>
      </c>
      <c r="I59" s="44">
        <f t="shared" si="5"/>
        <v>1804.6963785079533</v>
      </c>
      <c r="J59" s="44">
        <f t="shared" si="6"/>
        <v>2132.8166291457628</v>
      </c>
      <c r="K59" s="44">
        <f t="shared" si="7"/>
        <v>2460.9468797835725</v>
      </c>
      <c r="L59" s="44">
        <f t="shared" si="8"/>
        <v>2953.1322557402873</v>
      </c>
    </row>
    <row r="60" spans="1:12" x14ac:dyDescent="0.4">
      <c r="A60" s="41" t="s">
        <v>63</v>
      </c>
      <c r="B60" s="47">
        <f>'[6]Appendix C1'!B56</f>
        <v>116.52200000000001</v>
      </c>
      <c r="C60" s="48">
        <f>'[6]Appendix C1'!C56</f>
        <v>4700</v>
      </c>
      <c r="D60" s="44">
        <f t="shared" si="0"/>
        <v>40.340000000000003</v>
      </c>
      <c r="E60" s="44">
        <f t="shared" si="1"/>
        <v>1011.2707519134291</v>
      </c>
      <c r="F60" s="44">
        <f t="shared" si="2"/>
        <v>1179.8158772323338</v>
      </c>
      <c r="G60" s="44">
        <f t="shared" si="3"/>
        <v>1348.3610025512387</v>
      </c>
      <c r="H60" s="44">
        <f t="shared" si="4"/>
        <v>1516.9061551577622</v>
      </c>
      <c r="I60" s="44">
        <f t="shared" si="5"/>
        <v>1853.9963785079533</v>
      </c>
      <c r="J60" s="44">
        <f t="shared" si="6"/>
        <v>2191.0866291457628</v>
      </c>
      <c r="K60" s="44">
        <f t="shared" si="7"/>
        <v>2528.1768797835725</v>
      </c>
      <c r="L60" s="44">
        <f t="shared" si="8"/>
        <v>3033.8122557402871</v>
      </c>
    </row>
    <row r="61" spans="1:12" x14ac:dyDescent="0.4">
      <c r="A61" s="41" t="s">
        <v>64</v>
      </c>
      <c r="B61" s="47">
        <f>'[6]Appendix C1'!B57</f>
        <v>85.063999999999993</v>
      </c>
      <c r="C61" s="48">
        <f>'[6]Appendix C1'!C57</f>
        <v>2600</v>
      </c>
      <c r="D61" s="44">
        <f t="shared" si="0"/>
        <v>30.57</v>
      </c>
      <c r="E61" s="44">
        <f t="shared" si="1"/>
        <v>1004.7607519134291</v>
      </c>
      <c r="F61" s="44">
        <f t="shared" si="2"/>
        <v>1172.2158772323337</v>
      </c>
      <c r="G61" s="44">
        <f t="shared" si="3"/>
        <v>1339.6710025512389</v>
      </c>
      <c r="H61" s="44">
        <f t="shared" si="4"/>
        <v>1507.1361551577622</v>
      </c>
      <c r="I61" s="44">
        <f t="shared" si="5"/>
        <v>1842.0563785079532</v>
      </c>
      <c r="J61" s="44">
        <f t="shared" si="6"/>
        <v>2176.9766291457631</v>
      </c>
      <c r="K61" s="44">
        <f t="shared" si="7"/>
        <v>2511.8968797835723</v>
      </c>
      <c r="L61" s="44">
        <f t="shared" si="8"/>
        <v>3014.2722557402872</v>
      </c>
    </row>
    <row r="62" spans="1:12" x14ac:dyDescent="0.4">
      <c r="A62" s="49" t="s">
        <v>65</v>
      </c>
      <c r="B62" s="47">
        <f>'[6]Appendix C1'!B58</f>
        <v>330.8</v>
      </c>
      <c r="C62" s="48">
        <f>'[6]Appendix C1'!C58</f>
        <v>12000</v>
      </c>
      <c r="D62" s="44">
        <f t="shared" si="0"/>
        <v>36.28</v>
      </c>
      <c r="E62" s="44">
        <f t="shared" si="1"/>
        <v>1008.570751913429</v>
      </c>
      <c r="F62" s="44">
        <f t="shared" si="2"/>
        <v>1176.6558772323338</v>
      </c>
      <c r="G62" s="44">
        <f t="shared" si="3"/>
        <v>1344.7510025512388</v>
      </c>
      <c r="H62" s="44">
        <f t="shared" si="4"/>
        <v>1512.8461551577623</v>
      </c>
      <c r="I62" s="44">
        <f t="shared" si="5"/>
        <v>1849.0363785079533</v>
      </c>
      <c r="J62" s="44">
        <f t="shared" si="6"/>
        <v>2185.2166291457629</v>
      </c>
      <c r="K62" s="44">
        <f t="shared" si="7"/>
        <v>2521.4168797835723</v>
      </c>
      <c r="L62" s="44">
        <f t="shared" si="8"/>
        <v>3025.6922557402872</v>
      </c>
    </row>
    <row r="63" spans="1:12" x14ac:dyDescent="0.4">
      <c r="A63" s="41" t="s">
        <v>66</v>
      </c>
      <c r="B63" s="47">
        <f>'[6]Appendix C1'!B59</f>
        <v>1468.2360000000001</v>
      </c>
      <c r="C63" s="48">
        <f>'[6]Appendix C1'!C59</f>
        <v>87000</v>
      </c>
      <c r="D63" s="44">
        <f t="shared" si="0"/>
        <v>59.25</v>
      </c>
      <c r="E63" s="44">
        <f t="shared" si="1"/>
        <v>1023.880751913429</v>
      </c>
      <c r="F63" s="44">
        <f t="shared" si="2"/>
        <v>1194.5158772323339</v>
      </c>
      <c r="G63" s="44">
        <f t="shared" si="3"/>
        <v>1365.1710025512389</v>
      </c>
      <c r="H63" s="44">
        <f t="shared" si="4"/>
        <v>1535.8161551577623</v>
      </c>
      <c r="I63" s="44">
        <f t="shared" si="5"/>
        <v>1877.1163785079534</v>
      </c>
      <c r="J63" s="44">
        <f t="shared" si="6"/>
        <v>2218.3966291457627</v>
      </c>
      <c r="K63" s="44">
        <f t="shared" si="7"/>
        <v>2559.6968797835725</v>
      </c>
      <c r="L63" s="44">
        <f t="shared" si="8"/>
        <v>3071.6322557402873</v>
      </c>
    </row>
    <row r="64" spans="1:12" x14ac:dyDescent="0.4">
      <c r="A64" s="41" t="s">
        <v>67</v>
      </c>
      <c r="B64" s="47">
        <f>'[6]Appendix C1'!B60</f>
        <v>180.51599999999999</v>
      </c>
      <c r="C64" s="48">
        <f>'[6]Appendix C1'!C60</f>
        <v>2500</v>
      </c>
      <c r="D64" s="44">
        <f t="shared" si="0"/>
        <v>13.85</v>
      </c>
      <c r="E64" s="44">
        <f t="shared" si="1"/>
        <v>993.610751913429</v>
      </c>
      <c r="F64" s="44">
        <f t="shared" si="2"/>
        <v>1159.2058772323337</v>
      </c>
      <c r="G64" s="44">
        <f t="shared" si="3"/>
        <v>1324.8110025512387</v>
      </c>
      <c r="H64" s="44">
        <f t="shared" si="4"/>
        <v>1490.4161551577622</v>
      </c>
      <c r="I64" s="44">
        <f t="shared" si="5"/>
        <v>1821.6263785079534</v>
      </c>
      <c r="J64" s="44">
        <f t="shared" si="6"/>
        <v>2152.8266291457626</v>
      </c>
      <c r="K64" s="44">
        <f t="shared" si="7"/>
        <v>2484.0268797835724</v>
      </c>
      <c r="L64" s="44">
        <f t="shared" si="8"/>
        <v>2980.8322557402871</v>
      </c>
    </row>
    <row r="65" spans="1:12" x14ac:dyDescent="0.4">
      <c r="A65" s="41" t="s">
        <v>68</v>
      </c>
      <c r="B65" s="47">
        <f>'[6]Appendix C1'!B61</f>
        <v>200.018</v>
      </c>
      <c r="C65" s="48">
        <f>'[6]Appendix C1'!C61</f>
        <v>11000</v>
      </c>
      <c r="D65" s="44">
        <f t="shared" si="0"/>
        <v>55</v>
      </c>
      <c r="E65" s="44">
        <f t="shared" si="1"/>
        <v>1021.0507519134291</v>
      </c>
      <c r="F65" s="44">
        <f t="shared" si="2"/>
        <v>1191.2158772323337</v>
      </c>
      <c r="G65" s="44">
        <f t="shared" si="3"/>
        <v>1361.3910025512389</v>
      </c>
      <c r="H65" s="44">
        <f t="shared" si="4"/>
        <v>1531.5661551577623</v>
      </c>
      <c r="I65" s="44">
        <f t="shared" si="5"/>
        <v>1871.9163785079534</v>
      </c>
      <c r="J65" s="44">
        <f t="shared" si="6"/>
        <v>2212.2566291457629</v>
      </c>
      <c r="K65" s="44">
        <f t="shared" si="7"/>
        <v>2552.6168797835726</v>
      </c>
      <c r="L65" s="44">
        <f t="shared" si="8"/>
        <v>3063.1322557402873</v>
      </c>
    </row>
    <row r="66" spans="1:12" x14ac:dyDescent="0.4">
      <c r="A66" s="41" t="s">
        <v>69</v>
      </c>
      <c r="B66" s="47">
        <f>'[6]Appendix C1'!B62</f>
        <v>510.97199999999998</v>
      </c>
      <c r="C66" s="48">
        <f>'[6]Appendix C1'!C62</f>
        <v>13000</v>
      </c>
      <c r="D66" s="44">
        <f t="shared" si="0"/>
        <v>25.44</v>
      </c>
      <c r="E66" s="44">
        <f t="shared" si="1"/>
        <v>1001.340751913429</v>
      </c>
      <c r="F66" s="44">
        <f t="shared" si="2"/>
        <v>1168.2258772323337</v>
      </c>
      <c r="G66" s="44">
        <f t="shared" si="3"/>
        <v>1335.1110025512387</v>
      </c>
      <c r="H66" s="44">
        <f t="shared" si="4"/>
        <v>1502.0061551577624</v>
      </c>
      <c r="I66" s="44">
        <f t="shared" si="5"/>
        <v>1835.7863785079533</v>
      </c>
      <c r="J66" s="44">
        <f t="shared" si="6"/>
        <v>2169.5666291457628</v>
      </c>
      <c r="K66" s="44">
        <f t="shared" si="7"/>
        <v>2503.3468797835726</v>
      </c>
      <c r="L66" s="44">
        <f t="shared" si="8"/>
        <v>3004.0122557402874</v>
      </c>
    </row>
    <row r="67" spans="1:12" x14ac:dyDescent="0.4">
      <c r="A67" s="41" t="s">
        <v>70</v>
      </c>
      <c r="B67" s="47">
        <f>'[6]Appendix C1'!B63</f>
        <v>171.696</v>
      </c>
      <c r="C67" s="48">
        <f>'[6]Appendix C1'!C63</f>
        <v>8750</v>
      </c>
      <c r="D67" s="44">
        <f t="shared" si="0"/>
        <v>50.96</v>
      </c>
      <c r="E67" s="44">
        <f t="shared" si="1"/>
        <v>1018.350751913429</v>
      </c>
      <c r="F67" s="44">
        <f t="shared" si="2"/>
        <v>1188.0758772323338</v>
      </c>
      <c r="G67" s="44">
        <f t="shared" si="3"/>
        <v>1357.8010025512388</v>
      </c>
      <c r="H67" s="44">
        <f t="shared" si="4"/>
        <v>1527.5261551577623</v>
      </c>
      <c r="I67" s="44">
        <f t="shared" si="5"/>
        <v>1866.9763785079533</v>
      </c>
      <c r="J67" s="44">
        <f t="shared" si="6"/>
        <v>2206.4266291457629</v>
      </c>
      <c r="K67" s="44">
        <f t="shared" si="7"/>
        <v>2545.8768797835723</v>
      </c>
      <c r="L67" s="44">
        <f t="shared" si="8"/>
        <v>3055.0522557402874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65"/>
  <sheetViews>
    <sheetView workbookViewId="0">
      <selection sqref="A1:XFD1"/>
    </sheetView>
  </sheetViews>
  <sheetFormatPr defaultRowHeight="14.6" x14ac:dyDescent="0.4"/>
  <cols>
    <col min="1" max="1" width="24.69140625" bestFit="1" customWidth="1"/>
    <col min="3" max="3" width="10.15234375" bestFit="1" customWidth="1"/>
  </cols>
  <sheetData>
    <row r="1" spans="1:12" s="102" customFormat="1" ht="51" customHeight="1" x14ac:dyDescent="0.5">
      <c r="A1" s="103" t="s">
        <v>138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pans="1:12" s="4" customFormat="1" x14ac:dyDescent="0.4">
      <c r="A2" s="32"/>
      <c r="B2" s="33"/>
      <c r="C2" s="34"/>
      <c r="D2" s="35"/>
      <c r="E2" s="36"/>
      <c r="F2" s="36"/>
      <c r="G2" s="36"/>
      <c r="H2" s="36"/>
      <c r="I2" s="36"/>
      <c r="J2" s="36"/>
      <c r="K2" s="36"/>
      <c r="L2" s="36"/>
    </row>
    <row r="3" spans="1:12" s="31" customFormat="1" x14ac:dyDescent="0.4">
      <c r="A3" s="37" t="s">
        <v>133</v>
      </c>
      <c r="B3" s="38" t="s">
        <v>1</v>
      </c>
      <c r="C3" s="39" t="s">
        <v>2</v>
      </c>
      <c r="D3" s="40" t="s">
        <v>3</v>
      </c>
      <c r="E3" s="40" t="s">
        <v>4</v>
      </c>
      <c r="F3" s="40" t="s">
        <v>5</v>
      </c>
      <c r="G3" s="40" t="s">
        <v>6</v>
      </c>
      <c r="H3" s="40" t="s">
        <v>3</v>
      </c>
      <c r="I3" s="40" t="s">
        <v>7</v>
      </c>
      <c r="J3" s="40" t="s">
        <v>8</v>
      </c>
      <c r="K3" s="40" t="s">
        <v>9</v>
      </c>
      <c r="L3" s="40" t="s">
        <v>10</v>
      </c>
    </row>
    <row r="4" spans="1:12" x14ac:dyDescent="0.4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ht="15.75" customHeight="1" x14ac:dyDescent="0.4">
      <c r="A5" s="64" t="s">
        <v>11</v>
      </c>
      <c r="B5" s="55">
        <v>50817.7</v>
      </c>
      <c r="C5" s="56">
        <v>64734886</v>
      </c>
      <c r="D5" s="55">
        <v>1273.8599999999999</v>
      </c>
      <c r="E5" s="54">
        <v>849.24</v>
      </c>
      <c r="F5" s="54">
        <v>990.78</v>
      </c>
      <c r="G5" s="55">
        <v>1132.32</v>
      </c>
      <c r="H5" s="55">
        <v>1273.8599999999999</v>
      </c>
      <c r="I5" s="55">
        <v>1556.94</v>
      </c>
      <c r="J5" s="55">
        <v>1840.02</v>
      </c>
      <c r="K5" s="55">
        <v>2123.1</v>
      </c>
      <c r="L5" s="55">
        <v>2547.7199999999998</v>
      </c>
    </row>
    <row r="6" spans="1:12" ht="15.75" customHeight="1" x14ac:dyDescent="0.4">
      <c r="A6" s="54" t="s">
        <v>12</v>
      </c>
      <c r="B6" s="55">
        <v>50817.7</v>
      </c>
      <c r="C6" s="56">
        <v>8459623</v>
      </c>
      <c r="D6" s="54">
        <v>166.47</v>
      </c>
      <c r="E6" s="54">
        <v>110.98</v>
      </c>
      <c r="F6" s="54">
        <v>129.47999999999999</v>
      </c>
      <c r="G6" s="54">
        <v>147.97</v>
      </c>
      <c r="H6" s="54">
        <v>166.47</v>
      </c>
      <c r="I6" s="54">
        <v>203.46</v>
      </c>
      <c r="J6" s="54">
        <v>240.46</v>
      </c>
      <c r="K6" s="54">
        <v>277.45</v>
      </c>
      <c r="L6" s="54">
        <v>332.94</v>
      </c>
    </row>
    <row r="7" spans="1:12" ht="15.75" customHeight="1" x14ac:dyDescent="0.4">
      <c r="A7" s="54" t="s">
        <v>13</v>
      </c>
      <c r="B7" s="55">
        <v>50817.7</v>
      </c>
      <c r="C7" s="56">
        <v>3959715</v>
      </c>
      <c r="D7" s="54">
        <v>77.92</v>
      </c>
      <c r="E7" s="54">
        <v>51.95</v>
      </c>
      <c r="F7" s="54">
        <v>60.6</v>
      </c>
      <c r="G7" s="54">
        <v>69.260000000000005</v>
      </c>
      <c r="H7" s="54">
        <v>77.92</v>
      </c>
      <c r="I7" s="54">
        <v>95.24</v>
      </c>
      <c r="J7" s="54">
        <v>112.55</v>
      </c>
      <c r="K7" s="54">
        <v>129.87</v>
      </c>
      <c r="L7" s="54">
        <v>155.84</v>
      </c>
    </row>
    <row r="8" spans="1:12" x14ac:dyDescent="0.4">
      <c r="A8" s="54"/>
      <c r="B8" s="55"/>
      <c r="C8" s="56"/>
      <c r="D8" s="54"/>
      <c r="E8" s="54"/>
      <c r="F8" s="54"/>
      <c r="G8" s="54"/>
      <c r="H8" s="54"/>
      <c r="I8" s="54"/>
      <c r="J8" s="54"/>
      <c r="K8" s="54"/>
      <c r="L8" s="54"/>
    </row>
    <row r="9" spans="1:12" ht="15.75" customHeight="1" x14ac:dyDescent="0.4">
      <c r="A9" s="64" t="s">
        <v>14</v>
      </c>
      <c r="B9" s="54">
        <v>161.9</v>
      </c>
      <c r="C9" s="56">
        <v>3750</v>
      </c>
      <c r="D9" s="54">
        <v>23.97</v>
      </c>
      <c r="E9" s="55">
        <v>1027.6099999999999</v>
      </c>
      <c r="F9" s="55">
        <v>1198.8699999999999</v>
      </c>
      <c r="G9" s="55">
        <v>1370.14</v>
      </c>
      <c r="H9" s="55">
        <v>1541.41</v>
      </c>
      <c r="I9" s="55">
        <v>1883.95</v>
      </c>
      <c r="J9" s="55">
        <v>2226.48</v>
      </c>
      <c r="K9" s="55">
        <v>2569.02</v>
      </c>
      <c r="L9" s="55">
        <v>3082.82</v>
      </c>
    </row>
    <row r="10" spans="1:12" ht="15.75" customHeight="1" x14ac:dyDescent="0.4">
      <c r="A10" s="54" t="s">
        <v>15</v>
      </c>
      <c r="B10" s="54">
        <v>80.3</v>
      </c>
      <c r="C10" s="56">
        <v>1850</v>
      </c>
      <c r="D10" s="54">
        <v>23.04</v>
      </c>
      <c r="E10" s="55">
        <v>1027.53</v>
      </c>
      <c r="F10" s="55">
        <v>1198.78</v>
      </c>
      <c r="G10" s="55">
        <v>1370.03</v>
      </c>
      <c r="H10" s="55">
        <v>1541.29</v>
      </c>
      <c r="I10" s="55">
        <v>1883.8</v>
      </c>
      <c r="J10" s="55">
        <v>2226.31</v>
      </c>
      <c r="K10" s="55">
        <v>2568.8200000000002</v>
      </c>
      <c r="L10" s="55">
        <v>3082.58</v>
      </c>
    </row>
    <row r="11" spans="1:12" ht="15.75" customHeight="1" x14ac:dyDescent="0.4">
      <c r="A11" s="54" t="s">
        <v>16</v>
      </c>
      <c r="B11" s="54">
        <v>233.2</v>
      </c>
      <c r="C11" s="56">
        <v>5500</v>
      </c>
      <c r="D11" s="54">
        <v>23.58</v>
      </c>
      <c r="E11" s="55">
        <v>1027.8900000000001</v>
      </c>
      <c r="F11" s="55">
        <v>1199.2</v>
      </c>
      <c r="G11" s="55">
        <v>1370.51</v>
      </c>
      <c r="H11" s="55">
        <v>1541.83</v>
      </c>
      <c r="I11" s="55">
        <v>1884.46</v>
      </c>
      <c r="J11" s="55">
        <v>2227.09</v>
      </c>
      <c r="K11" s="55">
        <v>2569.7199999999998</v>
      </c>
      <c r="L11" s="55">
        <v>3083.66</v>
      </c>
    </row>
    <row r="12" spans="1:12" ht="15.75" customHeight="1" x14ac:dyDescent="0.4">
      <c r="A12" s="54" t="s">
        <v>17</v>
      </c>
      <c r="B12" s="54">
        <v>223.5</v>
      </c>
      <c r="C12" s="56">
        <v>3700</v>
      </c>
      <c r="D12" s="54">
        <v>16.55</v>
      </c>
      <c r="E12" s="55">
        <v>1023.2</v>
      </c>
      <c r="F12" s="55">
        <v>1193.73</v>
      </c>
      <c r="G12" s="55">
        <v>1364.26</v>
      </c>
      <c r="H12" s="55">
        <v>1534.8</v>
      </c>
      <c r="I12" s="55">
        <v>1875.87</v>
      </c>
      <c r="J12" s="55">
        <v>2216.94</v>
      </c>
      <c r="K12" s="55">
        <v>2558</v>
      </c>
      <c r="L12" s="55">
        <v>3069.6</v>
      </c>
    </row>
    <row r="13" spans="1:12" ht="15.75" customHeight="1" x14ac:dyDescent="0.4">
      <c r="A13" s="54" t="s">
        <v>18</v>
      </c>
      <c r="B13" s="54">
        <v>549</v>
      </c>
      <c r="C13" s="56">
        <v>24000</v>
      </c>
      <c r="D13" s="54">
        <v>43.72</v>
      </c>
      <c r="E13" s="55">
        <v>1041.32</v>
      </c>
      <c r="F13" s="55">
        <v>1214.8599999999999</v>
      </c>
      <c r="G13" s="55">
        <v>1388.41</v>
      </c>
      <c r="H13" s="55">
        <v>1561.97</v>
      </c>
      <c r="I13" s="55">
        <v>1909.08</v>
      </c>
      <c r="J13" s="55">
        <v>2256.1799999999998</v>
      </c>
      <c r="K13" s="55">
        <v>2603.29</v>
      </c>
      <c r="L13" s="55">
        <v>3123.94</v>
      </c>
    </row>
    <row r="14" spans="1:12" ht="15.75" customHeight="1" x14ac:dyDescent="0.4">
      <c r="A14" s="54" t="s">
        <v>19</v>
      </c>
      <c r="B14" s="54">
        <v>1008.5</v>
      </c>
      <c r="C14" s="56">
        <v>14000</v>
      </c>
      <c r="D14" s="54">
        <v>13.88</v>
      </c>
      <c r="E14" s="55">
        <v>1021.42</v>
      </c>
      <c r="F14" s="55">
        <v>1191.6600000000001</v>
      </c>
      <c r="G14" s="55">
        <v>1361.89</v>
      </c>
      <c r="H14" s="55">
        <v>1532.13</v>
      </c>
      <c r="I14" s="55">
        <v>1872.6</v>
      </c>
      <c r="J14" s="55">
        <v>2213.08</v>
      </c>
      <c r="K14" s="55">
        <v>2553.5500000000002</v>
      </c>
      <c r="L14" s="55">
        <v>3064.26</v>
      </c>
    </row>
    <row r="15" spans="1:12" ht="15.75" customHeight="1" x14ac:dyDescent="0.4">
      <c r="A15" s="54" t="s">
        <v>20</v>
      </c>
      <c r="B15" s="54">
        <v>3397.6</v>
      </c>
      <c r="C15" s="56">
        <v>163842</v>
      </c>
      <c r="D15" s="54">
        <v>48.22</v>
      </c>
      <c r="E15" s="55">
        <v>1044.32</v>
      </c>
      <c r="F15" s="55">
        <v>1218.3599999999999</v>
      </c>
      <c r="G15" s="55">
        <v>1392.41</v>
      </c>
      <c r="H15" s="55">
        <v>1566.47</v>
      </c>
      <c r="I15" s="55">
        <v>1914.58</v>
      </c>
      <c r="J15" s="55">
        <v>2262.6799999999998</v>
      </c>
      <c r="K15" s="55">
        <v>2610.79</v>
      </c>
      <c r="L15" s="55">
        <v>3132.94</v>
      </c>
    </row>
    <row r="16" spans="1:12" ht="15.75" customHeight="1" x14ac:dyDescent="0.4">
      <c r="A16" s="54" t="s">
        <v>21</v>
      </c>
      <c r="B16" s="54">
        <v>1122.5999999999999</v>
      </c>
      <c r="C16" s="56">
        <v>20000</v>
      </c>
      <c r="D16" s="54">
        <v>17.82</v>
      </c>
      <c r="E16" s="55">
        <v>1024.05</v>
      </c>
      <c r="F16" s="55">
        <v>1194.72</v>
      </c>
      <c r="G16" s="55">
        <v>1365.39</v>
      </c>
      <c r="H16" s="55">
        <v>1536.07</v>
      </c>
      <c r="I16" s="55">
        <v>1877.42</v>
      </c>
      <c r="J16" s="55">
        <v>2218.77</v>
      </c>
      <c r="K16" s="55">
        <v>2560.12</v>
      </c>
      <c r="L16" s="55">
        <v>3072.14</v>
      </c>
    </row>
    <row r="17" spans="1:12" ht="15.75" customHeight="1" x14ac:dyDescent="0.4">
      <c r="A17" s="54" t="s">
        <v>22</v>
      </c>
      <c r="B17" s="54">
        <v>191.8</v>
      </c>
      <c r="C17" s="56">
        <v>9000</v>
      </c>
      <c r="D17" s="54">
        <v>46.92</v>
      </c>
      <c r="E17" s="55">
        <v>1043.45</v>
      </c>
      <c r="F17" s="55">
        <v>1217.3499999999999</v>
      </c>
      <c r="G17" s="55">
        <v>1391.26</v>
      </c>
      <c r="H17" s="55">
        <v>1565.17</v>
      </c>
      <c r="I17" s="55">
        <v>1912.99</v>
      </c>
      <c r="J17" s="55">
        <v>2260.8000000000002</v>
      </c>
      <c r="K17" s="55">
        <v>2608.62</v>
      </c>
      <c r="L17" s="55">
        <v>3130.34</v>
      </c>
    </row>
    <row r="18" spans="1:12" ht="15.75" customHeight="1" x14ac:dyDescent="0.4">
      <c r="A18" s="54" t="s">
        <v>23</v>
      </c>
      <c r="B18" s="54">
        <v>3750.3</v>
      </c>
      <c r="C18" s="56">
        <v>99950</v>
      </c>
      <c r="D18" s="54">
        <v>26.65</v>
      </c>
      <c r="E18" s="55">
        <v>1029.94</v>
      </c>
      <c r="F18" s="55">
        <v>1201.5899999999999</v>
      </c>
      <c r="G18" s="55">
        <v>1373.24</v>
      </c>
      <c r="H18" s="55">
        <v>1544.9</v>
      </c>
      <c r="I18" s="55">
        <v>1888.21</v>
      </c>
      <c r="J18" s="55">
        <v>2231.52</v>
      </c>
      <c r="K18" s="55">
        <v>2574.84</v>
      </c>
      <c r="L18" s="55">
        <v>3089.8</v>
      </c>
    </row>
    <row r="19" spans="1:12" ht="15.75" customHeight="1" x14ac:dyDescent="0.4">
      <c r="A19" s="54" t="s">
        <v>24</v>
      </c>
      <c r="B19" s="54">
        <v>1753</v>
      </c>
      <c r="C19" s="56">
        <v>117027</v>
      </c>
      <c r="D19" s="54">
        <v>66.760000000000005</v>
      </c>
      <c r="E19" s="55">
        <v>1056.68</v>
      </c>
      <c r="F19" s="55">
        <v>1232.78</v>
      </c>
      <c r="G19" s="55">
        <v>1408.89</v>
      </c>
      <c r="H19" s="55">
        <v>1585.01</v>
      </c>
      <c r="I19" s="55">
        <v>1937.24</v>
      </c>
      <c r="J19" s="55">
        <v>2289.46</v>
      </c>
      <c r="K19" s="55">
        <v>2641.69</v>
      </c>
      <c r="L19" s="55">
        <v>3170.02</v>
      </c>
    </row>
    <row r="20" spans="1:12" ht="15.75" customHeight="1" x14ac:dyDescent="0.4">
      <c r="A20" s="54" t="s">
        <v>25</v>
      </c>
      <c r="B20" s="54">
        <v>1755.5</v>
      </c>
      <c r="C20" s="56">
        <v>89000</v>
      </c>
      <c r="D20" s="54">
        <v>50.7</v>
      </c>
      <c r="E20" s="55">
        <v>1045.97</v>
      </c>
      <c r="F20" s="55">
        <v>1220.29</v>
      </c>
      <c r="G20" s="55">
        <v>1394.62</v>
      </c>
      <c r="H20" s="55">
        <v>1568.95</v>
      </c>
      <c r="I20" s="55">
        <v>1917.61</v>
      </c>
      <c r="J20" s="55">
        <v>2266.2600000000002</v>
      </c>
      <c r="K20" s="55">
        <v>2614.92</v>
      </c>
      <c r="L20" s="55">
        <v>3137.9</v>
      </c>
    </row>
    <row r="21" spans="1:12" ht="15.75" customHeight="1" x14ac:dyDescent="0.4">
      <c r="A21" s="54" t="s">
        <v>26</v>
      </c>
      <c r="B21" s="54">
        <v>231.5</v>
      </c>
      <c r="C21" s="56">
        <v>11500</v>
      </c>
      <c r="D21" s="54">
        <v>49.68</v>
      </c>
      <c r="E21" s="55">
        <v>1045.29</v>
      </c>
      <c r="F21" s="55">
        <v>1219.5</v>
      </c>
      <c r="G21" s="55">
        <v>1393.71</v>
      </c>
      <c r="H21" s="55">
        <v>1567.93</v>
      </c>
      <c r="I21" s="55">
        <v>1916.36</v>
      </c>
      <c r="J21" s="55">
        <v>2264.79</v>
      </c>
      <c r="K21" s="55">
        <v>2613.2199999999998</v>
      </c>
      <c r="L21" s="55">
        <v>3135.86</v>
      </c>
    </row>
    <row r="22" spans="1:12" ht="15.75" customHeight="1" x14ac:dyDescent="0.4">
      <c r="A22" s="54" t="s">
        <v>27</v>
      </c>
      <c r="B22" s="54">
        <v>991.3</v>
      </c>
      <c r="C22" s="56">
        <v>44000</v>
      </c>
      <c r="D22" s="54">
        <v>44.39</v>
      </c>
      <c r="E22" s="55">
        <v>1041.76</v>
      </c>
      <c r="F22" s="55">
        <v>1215.3900000000001</v>
      </c>
      <c r="G22" s="55">
        <v>1389.01</v>
      </c>
      <c r="H22" s="55">
        <v>1562.64</v>
      </c>
      <c r="I22" s="55">
        <v>1909.89</v>
      </c>
      <c r="J22" s="55">
        <v>2257.15</v>
      </c>
      <c r="K22" s="55">
        <v>2604.4</v>
      </c>
      <c r="L22" s="55">
        <v>3125.28</v>
      </c>
    </row>
    <row r="23" spans="1:12" ht="15.75" customHeight="1" x14ac:dyDescent="0.4">
      <c r="A23" s="54" t="s">
        <v>28</v>
      </c>
      <c r="B23" s="54">
        <v>155.9</v>
      </c>
      <c r="C23" s="56">
        <v>6500</v>
      </c>
      <c r="D23" s="54">
        <v>41.69</v>
      </c>
      <c r="E23" s="55">
        <v>1039.96</v>
      </c>
      <c r="F23" s="55">
        <v>1213.29</v>
      </c>
      <c r="G23" s="55">
        <v>1386.61</v>
      </c>
      <c r="H23" s="55">
        <v>1559.94</v>
      </c>
      <c r="I23" s="55">
        <v>1906.59</v>
      </c>
      <c r="J23" s="55">
        <v>2253.25</v>
      </c>
      <c r="K23" s="55">
        <v>2599.9</v>
      </c>
      <c r="L23" s="55">
        <v>3119.88</v>
      </c>
    </row>
    <row r="24" spans="1:12" ht="15.75" customHeight="1" x14ac:dyDescent="0.4">
      <c r="A24" s="54" t="s">
        <v>29</v>
      </c>
      <c r="B24" s="54">
        <v>1565.6</v>
      </c>
      <c r="C24" s="56">
        <v>58000</v>
      </c>
      <c r="D24" s="54">
        <v>37.049999999999997</v>
      </c>
      <c r="E24" s="55">
        <v>1036.8699999999999</v>
      </c>
      <c r="F24" s="55">
        <v>1209.68</v>
      </c>
      <c r="G24" s="55">
        <v>1382.48</v>
      </c>
      <c r="H24" s="55">
        <v>1555.3</v>
      </c>
      <c r="I24" s="55">
        <v>1900.92</v>
      </c>
      <c r="J24" s="55">
        <v>2246.5500000000002</v>
      </c>
      <c r="K24" s="55">
        <v>2592.17</v>
      </c>
      <c r="L24" s="55">
        <v>3110.6</v>
      </c>
    </row>
    <row r="25" spans="1:12" ht="15.75" customHeight="1" x14ac:dyDescent="0.4">
      <c r="A25" s="54" t="s">
        <v>30</v>
      </c>
      <c r="B25" s="54">
        <v>48.5</v>
      </c>
      <c r="C25" s="54">
        <v>750</v>
      </c>
      <c r="D25" s="54">
        <v>15.46</v>
      </c>
      <c r="E25" s="55">
        <v>1022.48</v>
      </c>
      <c r="F25" s="55">
        <v>1192.8800000000001</v>
      </c>
      <c r="G25" s="55">
        <v>1363.29</v>
      </c>
      <c r="H25" s="55">
        <v>1533.71</v>
      </c>
      <c r="I25" s="55">
        <v>1874.54</v>
      </c>
      <c r="J25" s="55">
        <v>2215.36</v>
      </c>
      <c r="K25" s="55">
        <v>2556.19</v>
      </c>
      <c r="L25" s="55">
        <v>3067.42</v>
      </c>
    </row>
    <row r="26" spans="1:12" ht="15.75" customHeight="1" x14ac:dyDescent="0.4">
      <c r="A26" s="54" t="s">
        <v>31</v>
      </c>
      <c r="B26" s="54">
        <v>213.5</v>
      </c>
      <c r="C26" s="56">
        <v>3500</v>
      </c>
      <c r="D26" s="54">
        <v>16.39</v>
      </c>
      <c r="E26" s="55">
        <v>1023.1</v>
      </c>
      <c r="F26" s="55">
        <v>1193.6099999999999</v>
      </c>
      <c r="G26" s="55">
        <v>1364.12</v>
      </c>
      <c r="H26" s="55">
        <v>1534.64</v>
      </c>
      <c r="I26" s="55">
        <v>1875.67</v>
      </c>
      <c r="J26" s="55">
        <v>2216.6999999999998</v>
      </c>
      <c r="K26" s="55">
        <v>2557.7399999999998</v>
      </c>
      <c r="L26" s="55">
        <v>3069.28</v>
      </c>
    </row>
    <row r="27" spans="1:12" ht="15.75" customHeight="1" x14ac:dyDescent="0.4">
      <c r="A27" s="54" t="s">
        <v>32</v>
      </c>
      <c r="B27" s="54">
        <v>149.80000000000001</v>
      </c>
      <c r="C27" s="56">
        <v>3700</v>
      </c>
      <c r="D27" s="54">
        <v>24.7</v>
      </c>
      <c r="E27" s="55">
        <v>1028.6400000000001</v>
      </c>
      <c r="F27" s="55">
        <v>1200.07</v>
      </c>
      <c r="G27" s="55">
        <v>1371.51</v>
      </c>
      <c r="H27" s="55">
        <v>1542.95</v>
      </c>
      <c r="I27" s="55">
        <v>1885.83</v>
      </c>
      <c r="J27" s="55">
        <v>2228.71</v>
      </c>
      <c r="K27" s="55">
        <v>2571.59</v>
      </c>
      <c r="L27" s="55">
        <v>3085.9</v>
      </c>
    </row>
    <row r="28" spans="1:12" ht="15.75" customHeight="1" x14ac:dyDescent="0.4">
      <c r="A28" s="54" t="s">
        <v>33</v>
      </c>
      <c r="B28" s="54">
        <v>166</v>
      </c>
      <c r="C28" s="56">
        <v>5000</v>
      </c>
      <c r="D28" s="54">
        <v>30.12</v>
      </c>
      <c r="E28" s="55">
        <v>1032.25</v>
      </c>
      <c r="F28" s="55">
        <v>1204.29</v>
      </c>
      <c r="G28" s="55">
        <v>1376.32</v>
      </c>
      <c r="H28" s="55">
        <v>1548.37</v>
      </c>
      <c r="I28" s="55">
        <v>1892.45</v>
      </c>
      <c r="J28" s="55">
        <v>2236.54</v>
      </c>
      <c r="K28" s="55">
        <v>2580.62</v>
      </c>
      <c r="L28" s="55">
        <v>3096.74</v>
      </c>
    </row>
    <row r="29" spans="1:12" ht="15.75" customHeight="1" x14ac:dyDescent="0.4">
      <c r="A29" s="54" t="s">
        <v>34</v>
      </c>
      <c r="B29" s="54">
        <v>1517.1</v>
      </c>
      <c r="C29" s="56">
        <v>53745</v>
      </c>
      <c r="D29" s="54">
        <v>35.43</v>
      </c>
      <c r="E29" s="55">
        <v>1035.79</v>
      </c>
      <c r="F29" s="55">
        <v>1208.42</v>
      </c>
      <c r="G29" s="55">
        <v>1381.04</v>
      </c>
      <c r="H29" s="55">
        <v>1553.68</v>
      </c>
      <c r="I29" s="55">
        <v>1898.94</v>
      </c>
      <c r="J29" s="55">
        <v>2244.21</v>
      </c>
      <c r="K29" s="55">
        <v>2589.4699999999998</v>
      </c>
      <c r="L29" s="55">
        <v>3107.36</v>
      </c>
    </row>
    <row r="30" spans="1:12" ht="15.75" customHeight="1" x14ac:dyDescent="0.4">
      <c r="A30" s="54" t="s">
        <v>35</v>
      </c>
      <c r="B30" s="54">
        <v>529.5</v>
      </c>
      <c r="C30" s="56">
        <v>15000</v>
      </c>
      <c r="D30" s="54">
        <v>28.33</v>
      </c>
      <c r="E30" s="55">
        <v>1031.06</v>
      </c>
      <c r="F30" s="55">
        <v>1202.8900000000001</v>
      </c>
      <c r="G30" s="55">
        <v>1374.73</v>
      </c>
      <c r="H30" s="55">
        <v>1546.58</v>
      </c>
      <c r="I30" s="55">
        <v>1890.27</v>
      </c>
      <c r="J30" s="55">
        <v>2233.9499999999998</v>
      </c>
      <c r="K30" s="55">
        <v>2577.64</v>
      </c>
      <c r="L30" s="55">
        <v>3093.16</v>
      </c>
    </row>
    <row r="31" spans="1:12" ht="15.75" customHeight="1" x14ac:dyDescent="0.4">
      <c r="A31" s="54" t="s">
        <v>36</v>
      </c>
      <c r="B31" s="54">
        <v>145.4</v>
      </c>
      <c r="C31" s="56">
        <v>6000</v>
      </c>
      <c r="D31" s="54">
        <v>41.27</v>
      </c>
      <c r="E31" s="55">
        <v>1039.68</v>
      </c>
      <c r="F31" s="55">
        <v>1212.96</v>
      </c>
      <c r="G31" s="55">
        <v>1386.23</v>
      </c>
      <c r="H31" s="55">
        <v>1559.52</v>
      </c>
      <c r="I31" s="55">
        <v>1906.08</v>
      </c>
      <c r="J31" s="55">
        <v>2252.64</v>
      </c>
      <c r="K31" s="55">
        <v>2599.1999999999998</v>
      </c>
      <c r="L31" s="55">
        <v>3119.04</v>
      </c>
    </row>
    <row r="32" spans="1:12" ht="15.75" customHeight="1" x14ac:dyDescent="0.4">
      <c r="A32" s="54" t="s">
        <v>37</v>
      </c>
      <c r="B32" s="54">
        <v>800.1</v>
      </c>
      <c r="C32" s="56">
        <v>38955</v>
      </c>
      <c r="D32" s="54">
        <v>48.69</v>
      </c>
      <c r="E32" s="55">
        <v>1044.6300000000001</v>
      </c>
      <c r="F32" s="55">
        <v>1218.73</v>
      </c>
      <c r="G32" s="55">
        <v>1392.83</v>
      </c>
      <c r="H32" s="55">
        <v>1566.94</v>
      </c>
      <c r="I32" s="55">
        <v>1915.15</v>
      </c>
      <c r="J32" s="55">
        <v>2263.36</v>
      </c>
      <c r="K32" s="55">
        <v>2611.5700000000002</v>
      </c>
      <c r="L32" s="55">
        <v>3133.88</v>
      </c>
    </row>
    <row r="33" spans="1:12" ht="15.75" customHeight="1" x14ac:dyDescent="0.4">
      <c r="A33" s="54" t="s">
        <v>38</v>
      </c>
      <c r="B33" s="54">
        <v>718.5</v>
      </c>
      <c r="C33" s="56">
        <v>34000</v>
      </c>
      <c r="D33" s="54">
        <v>47.32</v>
      </c>
      <c r="E33" s="55">
        <v>1043.72</v>
      </c>
      <c r="F33" s="55">
        <v>1217.6600000000001</v>
      </c>
      <c r="G33" s="55">
        <v>1391.61</v>
      </c>
      <c r="H33" s="55">
        <v>1565.57</v>
      </c>
      <c r="I33" s="55">
        <v>1913.48</v>
      </c>
      <c r="J33" s="55">
        <v>2261.38</v>
      </c>
      <c r="K33" s="55">
        <v>2609.29</v>
      </c>
      <c r="L33" s="55">
        <v>3131.14</v>
      </c>
    </row>
    <row r="34" spans="1:12" ht="15.75" customHeight="1" x14ac:dyDescent="0.4">
      <c r="A34" s="54" t="s">
        <v>39</v>
      </c>
      <c r="B34" s="54">
        <v>1693.8</v>
      </c>
      <c r="C34" s="56">
        <v>35000</v>
      </c>
      <c r="D34" s="54">
        <v>20.66</v>
      </c>
      <c r="E34" s="55">
        <v>1025.94</v>
      </c>
      <c r="F34" s="55">
        <v>1196.93</v>
      </c>
      <c r="G34" s="55">
        <v>1367.91</v>
      </c>
      <c r="H34" s="55">
        <v>1538.91</v>
      </c>
      <c r="I34" s="55">
        <v>1880.89</v>
      </c>
      <c r="J34" s="55">
        <v>2222.87</v>
      </c>
      <c r="K34" s="55">
        <v>2564.85</v>
      </c>
      <c r="L34" s="55">
        <v>3077.82</v>
      </c>
    </row>
    <row r="35" spans="1:12" ht="15.75" customHeight="1" x14ac:dyDescent="0.4">
      <c r="A35" s="54" t="s">
        <v>40</v>
      </c>
      <c r="B35" s="54">
        <v>802.1</v>
      </c>
      <c r="C35" s="56">
        <v>11000</v>
      </c>
      <c r="D35" s="54">
        <v>13.71</v>
      </c>
      <c r="E35" s="55">
        <v>1021.31</v>
      </c>
      <c r="F35" s="55">
        <v>1191.52</v>
      </c>
      <c r="G35" s="55">
        <v>1361.74</v>
      </c>
      <c r="H35" s="55">
        <v>1531.96</v>
      </c>
      <c r="I35" s="55">
        <v>1872.4</v>
      </c>
      <c r="J35" s="55">
        <v>2212.83</v>
      </c>
      <c r="K35" s="55">
        <v>2553.27</v>
      </c>
      <c r="L35" s="55">
        <v>3063.92</v>
      </c>
    </row>
    <row r="36" spans="1:12" ht="15.75" customHeight="1" x14ac:dyDescent="0.4">
      <c r="A36" s="54" t="s">
        <v>41</v>
      </c>
      <c r="B36" s="54">
        <v>39.700000000000003</v>
      </c>
      <c r="C36" s="54">
        <v>200</v>
      </c>
      <c r="D36" s="54">
        <v>5.04</v>
      </c>
      <c r="E36" s="55">
        <v>1015.53</v>
      </c>
      <c r="F36" s="55">
        <v>1184.78</v>
      </c>
      <c r="G36" s="55">
        <v>1354.03</v>
      </c>
      <c r="H36" s="55">
        <v>1523.29</v>
      </c>
      <c r="I36" s="55">
        <v>1861.8</v>
      </c>
      <c r="J36" s="55">
        <v>2200.31</v>
      </c>
      <c r="K36" s="55">
        <v>2538.8200000000002</v>
      </c>
      <c r="L36" s="55">
        <v>3046.58</v>
      </c>
    </row>
    <row r="37" spans="1:12" ht="15.75" customHeight="1" x14ac:dyDescent="0.4">
      <c r="A37" s="54" t="s">
        <v>42</v>
      </c>
      <c r="B37" s="54">
        <v>49.4</v>
      </c>
      <c r="C37" s="56">
        <v>2000</v>
      </c>
      <c r="D37" s="54">
        <v>40.49</v>
      </c>
      <c r="E37" s="55">
        <v>1039.1600000000001</v>
      </c>
      <c r="F37" s="55">
        <v>1212.3499999999999</v>
      </c>
      <c r="G37" s="55">
        <v>1385.54</v>
      </c>
      <c r="H37" s="55">
        <v>1558.74</v>
      </c>
      <c r="I37" s="55">
        <v>1905.13</v>
      </c>
      <c r="J37" s="55">
        <v>2251.52</v>
      </c>
      <c r="K37" s="55">
        <v>2597.9</v>
      </c>
      <c r="L37" s="55">
        <v>3117.48</v>
      </c>
    </row>
    <row r="38" spans="1:12" ht="15.75" customHeight="1" x14ac:dyDescent="0.4">
      <c r="A38" s="54" t="s">
        <v>43</v>
      </c>
      <c r="B38" s="54">
        <v>537.4</v>
      </c>
      <c r="C38" s="56">
        <v>29000</v>
      </c>
      <c r="D38" s="54">
        <v>53.96</v>
      </c>
      <c r="E38" s="55">
        <v>1048.1400000000001</v>
      </c>
      <c r="F38" s="55">
        <v>1222.83</v>
      </c>
      <c r="G38" s="55">
        <v>1397.51</v>
      </c>
      <c r="H38" s="55">
        <v>1572.21</v>
      </c>
      <c r="I38" s="55">
        <v>1921.59</v>
      </c>
      <c r="J38" s="55">
        <v>2270.9699999999998</v>
      </c>
      <c r="K38" s="55">
        <v>2620.35</v>
      </c>
      <c r="L38" s="55">
        <v>3144.42</v>
      </c>
    </row>
    <row r="39" spans="1:12" ht="15.75" customHeight="1" x14ac:dyDescent="0.4">
      <c r="A39" s="54" t="s">
        <v>44</v>
      </c>
      <c r="B39" s="54">
        <v>138.30000000000001</v>
      </c>
      <c r="C39" s="56">
        <v>8000</v>
      </c>
      <c r="D39" s="54">
        <v>57.85</v>
      </c>
      <c r="E39" s="55">
        <v>1050.74</v>
      </c>
      <c r="F39" s="55">
        <v>1225.8499999999999</v>
      </c>
      <c r="G39" s="55">
        <v>1400.97</v>
      </c>
      <c r="H39" s="55">
        <v>1576.1</v>
      </c>
      <c r="I39" s="55">
        <v>1926.35</v>
      </c>
      <c r="J39" s="55">
        <v>2276.59</v>
      </c>
      <c r="K39" s="55">
        <v>2626.84</v>
      </c>
      <c r="L39" s="55">
        <v>3152.2</v>
      </c>
    </row>
    <row r="40" spans="1:12" ht="15.75" customHeight="1" x14ac:dyDescent="0.4">
      <c r="A40" s="54" t="s">
        <v>45</v>
      </c>
      <c r="B40" s="54">
        <v>1022</v>
      </c>
      <c r="C40" s="56">
        <v>68000</v>
      </c>
      <c r="D40" s="54">
        <v>66.540000000000006</v>
      </c>
      <c r="E40" s="55">
        <v>1056.53</v>
      </c>
      <c r="F40" s="55">
        <v>1232.6099999999999</v>
      </c>
      <c r="G40" s="55">
        <v>1408.7</v>
      </c>
      <c r="H40" s="55">
        <v>1584.79</v>
      </c>
      <c r="I40" s="55">
        <v>1936.97</v>
      </c>
      <c r="J40" s="55">
        <v>2289.14</v>
      </c>
      <c r="K40" s="55">
        <v>2641.32</v>
      </c>
      <c r="L40" s="55">
        <v>3169.58</v>
      </c>
    </row>
    <row r="41" spans="1:12" ht="15.75" customHeight="1" x14ac:dyDescent="0.4">
      <c r="A41" s="54" t="s">
        <v>46</v>
      </c>
      <c r="B41" s="54">
        <v>126</v>
      </c>
      <c r="C41" s="56">
        <v>4000</v>
      </c>
      <c r="D41" s="54">
        <v>31.75</v>
      </c>
      <c r="E41" s="55">
        <v>1033.3399999999999</v>
      </c>
      <c r="F41" s="55">
        <v>1205.55</v>
      </c>
      <c r="G41" s="55">
        <v>1377.77</v>
      </c>
      <c r="H41" s="55">
        <v>1550</v>
      </c>
      <c r="I41" s="55">
        <v>1894.45</v>
      </c>
      <c r="J41" s="55">
        <v>2238.89</v>
      </c>
      <c r="K41" s="55">
        <v>2583.34</v>
      </c>
      <c r="L41" s="55">
        <v>3100</v>
      </c>
    </row>
    <row r="42" spans="1:12" ht="15.75" customHeight="1" x14ac:dyDescent="0.4">
      <c r="A42" s="54" t="s">
        <v>47</v>
      </c>
      <c r="B42" s="54">
        <v>39.700000000000003</v>
      </c>
      <c r="C42" s="54">
        <v>0</v>
      </c>
      <c r="D42" s="54">
        <v>0</v>
      </c>
      <c r="E42" s="55">
        <v>1012.17</v>
      </c>
      <c r="F42" s="55">
        <v>1180.8599999999999</v>
      </c>
      <c r="G42" s="55">
        <v>1349.55</v>
      </c>
      <c r="H42" s="55">
        <v>1518.25</v>
      </c>
      <c r="I42" s="55">
        <v>1855.64</v>
      </c>
      <c r="J42" s="55">
        <v>2193.0300000000002</v>
      </c>
      <c r="K42" s="55">
        <v>2530.42</v>
      </c>
      <c r="L42" s="55">
        <v>3036.5</v>
      </c>
    </row>
    <row r="43" spans="1:12" ht="15.75" customHeight="1" x14ac:dyDescent="0.4">
      <c r="A43" s="54" t="s">
        <v>48</v>
      </c>
      <c r="B43" s="54">
        <v>70.7</v>
      </c>
      <c r="C43" s="56">
        <v>2750</v>
      </c>
      <c r="D43" s="54">
        <v>38.9</v>
      </c>
      <c r="E43" s="55">
        <v>1038.0999999999999</v>
      </c>
      <c r="F43" s="55">
        <v>1211.1199999999999</v>
      </c>
      <c r="G43" s="55">
        <v>1384.13</v>
      </c>
      <c r="H43" s="55">
        <v>1557.15</v>
      </c>
      <c r="I43" s="55">
        <v>1903.18</v>
      </c>
      <c r="J43" s="55">
        <v>2249.2199999999998</v>
      </c>
      <c r="K43" s="55">
        <v>2595.25</v>
      </c>
      <c r="L43" s="55">
        <v>3114.3</v>
      </c>
    </row>
    <row r="44" spans="1:12" ht="15.75" customHeight="1" x14ac:dyDescent="0.4">
      <c r="A44" s="54" t="s">
        <v>49</v>
      </c>
      <c r="B44" s="54">
        <v>1335.5</v>
      </c>
      <c r="C44" s="56">
        <v>50000</v>
      </c>
      <c r="D44" s="54">
        <v>37.44</v>
      </c>
      <c r="E44" s="55">
        <v>1037.1300000000001</v>
      </c>
      <c r="F44" s="55">
        <v>1209.98</v>
      </c>
      <c r="G44" s="55">
        <v>1382.83</v>
      </c>
      <c r="H44" s="55">
        <v>1555.69</v>
      </c>
      <c r="I44" s="55">
        <v>1901.4</v>
      </c>
      <c r="J44" s="55">
        <v>2247.11</v>
      </c>
      <c r="K44" s="55">
        <v>2592.8200000000002</v>
      </c>
      <c r="L44" s="55">
        <v>3111.38</v>
      </c>
    </row>
    <row r="45" spans="1:12" ht="15.75" customHeight="1" x14ac:dyDescent="0.4">
      <c r="A45" s="54" t="s">
        <v>50</v>
      </c>
      <c r="B45" s="54">
        <v>283.5</v>
      </c>
      <c r="C45" s="56">
        <v>7500</v>
      </c>
      <c r="D45" s="54">
        <v>26.46</v>
      </c>
      <c r="E45" s="55">
        <v>1029.81</v>
      </c>
      <c r="F45" s="55">
        <v>1201.44</v>
      </c>
      <c r="G45" s="55">
        <v>1373.07</v>
      </c>
      <c r="H45" s="55">
        <v>1544.71</v>
      </c>
      <c r="I45" s="55">
        <v>1887.98</v>
      </c>
      <c r="J45" s="55">
        <v>2231.25</v>
      </c>
      <c r="K45" s="55">
        <v>2574.52</v>
      </c>
      <c r="L45" s="55">
        <v>3089.42</v>
      </c>
    </row>
    <row r="46" spans="1:12" ht="15.75" customHeight="1" x14ac:dyDescent="0.4">
      <c r="A46" s="54" t="s">
        <v>51</v>
      </c>
      <c r="B46" s="54">
        <v>90.6</v>
      </c>
      <c r="C46" s="56">
        <v>5250</v>
      </c>
      <c r="D46" s="54">
        <v>57.95</v>
      </c>
      <c r="E46" s="55">
        <v>1050.8</v>
      </c>
      <c r="F46" s="55">
        <v>1225.93</v>
      </c>
      <c r="G46" s="55">
        <v>1401.06</v>
      </c>
      <c r="H46" s="55">
        <v>1576.2</v>
      </c>
      <c r="I46" s="55">
        <v>1926.47</v>
      </c>
      <c r="J46" s="55">
        <v>2276.7399999999998</v>
      </c>
      <c r="K46" s="55">
        <v>2627</v>
      </c>
      <c r="L46" s="55">
        <v>3152.4</v>
      </c>
    </row>
    <row r="47" spans="1:12" ht="15.75" customHeight="1" x14ac:dyDescent="0.4">
      <c r="A47" s="54" t="s">
        <v>52</v>
      </c>
      <c r="B47" s="54">
        <v>439.6</v>
      </c>
      <c r="C47" s="56">
        <v>10000</v>
      </c>
      <c r="D47" s="54">
        <v>22.75</v>
      </c>
      <c r="E47" s="55">
        <v>1027.3399999999999</v>
      </c>
      <c r="F47" s="55">
        <v>1198.55</v>
      </c>
      <c r="G47" s="55">
        <v>1369.77</v>
      </c>
      <c r="H47" s="55">
        <v>1541</v>
      </c>
      <c r="I47" s="55">
        <v>1883.45</v>
      </c>
      <c r="J47" s="55">
        <v>2225.89</v>
      </c>
      <c r="K47" s="55">
        <v>2568.34</v>
      </c>
      <c r="L47" s="55">
        <v>3082</v>
      </c>
    </row>
    <row r="48" spans="1:12" ht="15.75" customHeight="1" x14ac:dyDescent="0.4">
      <c r="A48" s="54" t="s">
        <v>53</v>
      </c>
      <c r="B48" s="54">
        <v>154.80000000000001</v>
      </c>
      <c r="C48" s="56">
        <v>6500</v>
      </c>
      <c r="D48" s="54">
        <v>41.99</v>
      </c>
      <c r="E48" s="55">
        <v>1040.1600000000001</v>
      </c>
      <c r="F48" s="55">
        <v>1213.52</v>
      </c>
      <c r="G48" s="55">
        <v>1386.87</v>
      </c>
      <c r="H48" s="55">
        <v>1560.24</v>
      </c>
      <c r="I48" s="55">
        <v>1906.96</v>
      </c>
      <c r="J48" s="55">
        <v>2253.6799999999998</v>
      </c>
      <c r="K48" s="55">
        <v>2600.4</v>
      </c>
      <c r="L48" s="55">
        <v>3120.48</v>
      </c>
    </row>
    <row r="49" spans="1:12" ht="15.75" customHeight="1" x14ac:dyDescent="0.4">
      <c r="A49" s="54" t="s">
        <v>54</v>
      </c>
      <c r="B49" s="54">
        <v>160</v>
      </c>
      <c r="C49" s="56">
        <v>5500</v>
      </c>
      <c r="D49" s="54">
        <v>34.380000000000003</v>
      </c>
      <c r="E49" s="55">
        <v>1035.0899999999999</v>
      </c>
      <c r="F49" s="55">
        <v>1207.5999999999999</v>
      </c>
      <c r="G49" s="55">
        <v>1380.11</v>
      </c>
      <c r="H49" s="55">
        <v>1552.63</v>
      </c>
      <c r="I49" s="55">
        <v>1897.66</v>
      </c>
      <c r="J49" s="55">
        <v>2242.69</v>
      </c>
      <c r="K49" s="55">
        <v>2587.7199999999998</v>
      </c>
      <c r="L49" s="55">
        <v>3105.26</v>
      </c>
    </row>
    <row r="50" spans="1:12" ht="15.75" customHeight="1" x14ac:dyDescent="0.4">
      <c r="A50" s="54" t="s">
        <v>55</v>
      </c>
      <c r="B50" s="54">
        <v>92.4</v>
      </c>
      <c r="C50" s="56">
        <v>1850</v>
      </c>
      <c r="D50" s="54">
        <v>20.02</v>
      </c>
      <c r="E50" s="55">
        <v>1025.52</v>
      </c>
      <c r="F50" s="55">
        <v>1196.43</v>
      </c>
      <c r="G50" s="55">
        <v>1367.35</v>
      </c>
      <c r="H50" s="55">
        <v>1538.27</v>
      </c>
      <c r="I50" s="55">
        <v>1880.11</v>
      </c>
      <c r="J50" s="55">
        <v>2221.9499999999998</v>
      </c>
      <c r="K50" s="55">
        <v>2563.79</v>
      </c>
      <c r="L50" s="55">
        <v>3076.54</v>
      </c>
    </row>
    <row r="51" spans="1:12" ht="15.75" customHeight="1" x14ac:dyDescent="0.4">
      <c r="A51" s="54" t="s">
        <v>56</v>
      </c>
      <c r="B51" s="54">
        <v>823.8</v>
      </c>
      <c r="C51" s="56">
        <v>30000</v>
      </c>
      <c r="D51" s="54">
        <v>36.42</v>
      </c>
      <c r="E51" s="55">
        <v>1036.45</v>
      </c>
      <c r="F51" s="55">
        <v>1209.19</v>
      </c>
      <c r="G51" s="55">
        <v>1381.92</v>
      </c>
      <c r="H51" s="55">
        <v>1554.67</v>
      </c>
      <c r="I51" s="55">
        <v>1900.15</v>
      </c>
      <c r="J51" s="55">
        <v>2245.64</v>
      </c>
      <c r="K51" s="55">
        <v>2591.12</v>
      </c>
      <c r="L51" s="55">
        <v>3109.34</v>
      </c>
    </row>
    <row r="52" spans="1:12" ht="15.75" customHeight="1" x14ac:dyDescent="0.4">
      <c r="A52" s="54" t="s">
        <v>57</v>
      </c>
      <c r="B52" s="54">
        <v>16925.8</v>
      </c>
      <c r="C52" s="56">
        <v>559763</v>
      </c>
      <c r="D52" s="54">
        <v>33.07</v>
      </c>
      <c r="E52" s="55">
        <v>1034.22</v>
      </c>
      <c r="F52" s="55">
        <v>1206.58</v>
      </c>
      <c r="G52" s="55">
        <v>1378.95</v>
      </c>
      <c r="H52" s="55">
        <v>1551.32</v>
      </c>
      <c r="I52" s="55">
        <v>1896.06</v>
      </c>
      <c r="J52" s="55">
        <v>2240.8000000000002</v>
      </c>
      <c r="K52" s="55">
        <v>2585.54</v>
      </c>
      <c r="L52" s="55">
        <v>3102.64</v>
      </c>
    </row>
    <row r="53" spans="1:12" ht="15.75" customHeight="1" x14ac:dyDescent="0.4">
      <c r="A53" s="54" t="s">
        <v>58</v>
      </c>
      <c r="B53" s="54">
        <v>216.6</v>
      </c>
      <c r="C53" s="56">
        <v>13120</v>
      </c>
      <c r="D53" s="54">
        <v>60.57</v>
      </c>
      <c r="E53" s="55">
        <v>1052.55</v>
      </c>
      <c r="F53" s="55">
        <v>1227.97</v>
      </c>
      <c r="G53" s="55">
        <v>1403.39</v>
      </c>
      <c r="H53" s="55">
        <v>1578.82</v>
      </c>
      <c r="I53" s="55">
        <v>1929.67</v>
      </c>
      <c r="J53" s="55">
        <v>2280.52</v>
      </c>
      <c r="K53" s="55">
        <v>2631.37</v>
      </c>
      <c r="L53" s="55">
        <v>3157.64</v>
      </c>
    </row>
    <row r="54" spans="1:12" ht="15.75" customHeight="1" x14ac:dyDescent="0.4">
      <c r="A54" s="54" t="s">
        <v>59</v>
      </c>
      <c r="B54" s="54">
        <v>320.2</v>
      </c>
      <c r="C54" s="56">
        <v>14500</v>
      </c>
      <c r="D54" s="54">
        <v>45.28</v>
      </c>
      <c r="E54" s="55">
        <v>1042.3599999999999</v>
      </c>
      <c r="F54" s="55">
        <v>1216.08</v>
      </c>
      <c r="G54" s="55">
        <v>1389.8</v>
      </c>
      <c r="H54" s="55">
        <v>1563.53</v>
      </c>
      <c r="I54" s="55">
        <v>1910.98</v>
      </c>
      <c r="J54" s="55">
        <v>2258.4299999999998</v>
      </c>
      <c r="K54" s="55">
        <v>2605.89</v>
      </c>
      <c r="L54" s="55">
        <v>3127.06</v>
      </c>
    </row>
    <row r="55" spans="1:12" ht="15.75" customHeight="1" x14ac:dyDescent="0.4">
      <c r="A55" s="54" t="s">
        <v>60</v>
      </c>
      <c r="B55" s="54">
        <v>101.4</v>
      </c>
      <c r="C55" s="56">
        <v>1000</v>
      </c>
      <c r="D55" s="54">
        <v>9.86</v>
      </c>
      <c r="E55" s="55">
        <v>1018.74</v>
      </c>
      <c r="F55" s="55">
        <v>1188.53</v>
      </c>
      <c r="G55" s="55">
        <v>1358.31</v>
      </c>
      <c r="H55" s="55">
        <v>1528.11</v>
      </c>
      <c r="I55" s="55">
        <v>1867.69</v>
      </c>
      <c r="J55" s="55">
        <v>2207.27</v>
      </c>
      <c r="K55" s="55">
        <v>2546.85</v>
      </c>
      <c r="L55" s="55">
        <v>3056.22</v>
      </c>
    </row>
    <row r="56" spans="1:12" ht="15.75" customHeight="1" x14ac:dyDescent="0.4">
      <c r="A56" s="54" t="s">
        <v>61</v>
      </c>
      <c r="B56" s="54">
        <v>561.79999999999995</v>
      </c>
      <c r="C56" s="56">
        <v>12500</v>
      </c>
      <c r="D56" s="54">
        <v>22.25</v>
      </c>
      <c r="E56" s="55">
        <v>1027</v>
      </c>
      <c r="F56" s="55">
        <v>1198.17</v>
      </c>
      <c r="G56" s="55">
        <v>1369.33</v>
      </c>
      <c r="H56" s="55">
        <v>1540.5</v>
      </c>
      <c r="I56" s="55">
        <v>1882.83</v>
      </c>
      <c r="J56" s="55">
        <v>2225.17</v>
      </c>
      <c r="K56" s="55">
        <v>2567.5</v>
      </c>
      <c r="L56" s="55">
        <v>3081</v>
      </c>
    </row>
    <row r="57" spans="1:12" ht="15.75" customHeight="1" x14ac:dyDescent="0.4">
      <c r="A57" s="54" t="s">
        <v>62</v>
      </c>
      <c r="B57" s="54">
        <v>260.7</v>
      </c>
      <c r="C57" s="54">
        <v>0</v>
      </c>
      <c r="D57" s="54">
        <v>0</v>
      </c>
      <c r="E57" s="55">
        <v>1012.17</v>
      </c>
      <c r="F57" s="55">
        <v>1180.8599999999999</v>
      </c>
      <c r="G57" s="55">
        <v>1349.55</v>
      </c>
      <c r="H57" s="55">
        <v>1518.25</v>
      </c>
      <c r="I57" s="55">
        <v>1855.64</v>
      </c>
      <c r="J57" s="55">
        <v>2193.0300000000002</v>
      </c>
      <c r="K57" s="55">
        <v>2530.42</v>
      </c>
      <c r="L57" s="55">
        <v>3036.5</v>
      </c>
    </row>
    <row r="58" spans="1:12" ht="15.75" customHeight="1" x14ac:dyDescent="0.4">
      <c r="A58" s="54" t="s">
        <v>63</v>
      </c>
      <c r="B58" s="54">
        <v>119.9</v>
      </c>
      <c r="C58" s="56">
        <v>5100</v>
      </c>
      <c r="D58" s="54">
        <v>42.54</v>
      </c>
      <c r="E58" s="55">
        <v>1040.53</v>
      </c>
      <c r="F58" s="55">
        <v>1213.95</v>
      </c>
      <c r="G58" s="55">
        <v>1387.36</v>
      </c>
      <c r="H58" s="55">
        <v>1560.79</v>
      </c>
      <c r="I58" s="55">
        <v>1907.63</v>
      </c>
      <c r="J58" s="55">
        <v>2254.48</v>
      </c>
      <c r="K58" s="55">
        <v>2601.3200000000002</v>
      </c>
      <c r="L58" s="55">
        <v>3121.58</v>
      </c>
    </row>
    <row r="59" spans="1:12" ht="15.75" customHeight="1" x14ac:dyDescent="0.4">
      <c r="A59" s="54" t="s">
        <v>64</v>
      </c>
      <c r="B59" s="54">
        <v>83.8</v>
      </c>
      <c r="C59" s="56">
        <v>2600</v>
      </c>
      <c r="D59" s="54">
        <v>31.3</v>
      </c>
      <c r="E59" s="55">
        <v>1032.8599999999999</v>
      </c>
      <c r="F59" s="55">
        <v>1204.99</v>
      </c>
      <c r="G59" s="55">
        <v>1377.13</v>
      </c>
      <c r="H59" s="55">
        <v>1549.28</v>
      </c>
      <c r="I59" s="55">
        <v>1893.57</v>
      </c>
      <c r="J59" s="55">
        <v>2237.85</v>
      </c>
      <c r="K59" s="55">
        <v>2582.14</v>
      </c>
      <c r="L59" s="55">
        <v>3098.56</v>
      </c>
    </row>
    <row r="60" spans="1:12" ht="15.75" customHeight="1" x14ac:dyDescent="0.4">
      <c r="A60" s="54" t="s">
        <v>65</v>
      </c>
      <c r="B60" s="54">
        <v>337.9</v>
      </c>
      <c r="C60" s="56">
        <v>12500</v>
      </c>
      <c r="D60" s="54">
        <v>36.99</v>
      </c>
      <c r="E60" s="55">
        <v>1036.83</v>
      </c>
      <c r="F60" s="55">
        <v>1209.6300000000001</v>
      </c>
      <c r="G60" s="55">
        <v>1382.43</v>
      </c>
      <c r="H60" s="55">
        <v>1555.24</v>
      </c>
      <c r="I60" s="55">
        <v>1900.85</v>
      </c>
      <c r="J60" s="55">
        <v>2246.46</v>
      </c>
      <c r="K60" s="55">
        <v>2592.0700000000002</v>
      </c>
      <c r="L60" s="55">
        <v>3110.48</v>
      </c>
    </row>
    <row r="61" spans="1:12" ht="15.75" customHeight="1" x14ac:dyDescent="0.4">
      <c r="A61" s="54" t="s">
        <v>66</v>
      </c>
      <c r="B61" s="54">
        <v>1458.5</v>
      </c>
      <c r="C61" s="56">
        <v>112000</v>
      </c>
      <c r="D61" s="54">
        <v>76.790000000000006</v>
      </c>
      <c r="E61" s="55">
        <v>1063.3599999999999</v>
      </c>
      <c r="F61" s="55">
        <v>1240.5899999999999</v>
      </c>
      <c r="G61" s="55">
        <v>1417.81</v>
      </c>
      <c r="H61" s="55">
        <v>1595.04</v>
      </c>
      <c r="I61" s="55">
        <v>1949.49</v>
      </c>
      <c r="J61" s="55">
        <v>2303.9499999999998</v>
      </c>
      <c r="K61" s="55">
        <v>2658.4</v>
      </c>
      <c r="L61" s="55">
        <v>3190.08</v>
      </c>
    </row>
    <row r="62" spans="1:12" ht="15.75" customHeight="1" x14ac:dyDescent="0.4">
      <c r="A62" s="54" t="s">
        <v>67</v>
      </c>
      <c r="B62" s="54">
        <v>178.1</v>
      </c>
      <c r="C62" s="56">
        <v>2600</v>
      </c>
      <c r="D62" s="54">
        <v>14.6</v>
      </c>
      <c r="E62" s="55">
        <v>1021.9</v>
      </c>
      <c r="F62" s="55">
        <v>1192.22</v>
      </c>
      <c r="G62" s="55">
        <v>1362.53</v>
      </c>
      <c r="H62" s="55">
        <v>1532.85</v>
      </c>
      <c r="I62" s="55">
        <v>1873.48</v>
      </c>
      <c r="J62" s="55">
        <v>2214.12</v>
      </c>
      <c r="K62" s="55">
        <v>2554.75</v>
      </c>
      <c r="L62" s="55">
        <v>3065.7</v>
      </c>
    </row>
    <row r="63" spans="1:12" ht="15.75" customHeight="1" x14ac:dyDescent="0.4">
      <c r="A63" s="54" t="s">
        <v>68</v>
      </c>
      <c r="B63" s="54">
        <v>203.1</v>
      </c>
      <c r="C63" s="56">
        <v>11000</v>
      </c>
      <c r="D63" s="54">
        <v>54.16</v>
      </c>
      <c r="E63" s="55">
        <v>1048.28</v>
      </c>
      <c r="F63" s="55">
        <v>1222.98</v>
      </c>
      <c r="G63" s="55">
        <v>1397.69</v>
      </c>
      <c r="H63" s="55">
        <v>1572.41</v>
      </c>
      <c r="I63" s="55">
        <v>1921.84</v>
      </c>
      <c r="J63" s="55">
        <v>2271.2600000000002</v>
      </c>
      <c r="K63" s="55">
        <v>2620.69</v>
      </c>
      <c r="L63" s="55">
        <v>3144.82</v>
      </c>
    </row>
    <row r="64" spans="1:12" ht="15.75" customHeight="1" x14ac:dyDescent="0.4">
      <c r="A64" s="54" t="s">
        <v>69</v>
      </c>
      <c r="B64" s="54">
        <v>515.6</v>
      </c>
      <c r="C64" s="56">
        <v>13000</v>
      </c>
      <c r="D64" s="54">
        <v>25.21</v>
      </c>
      <c r="E64" s="55">
        <v>1028.98</v>
      </c>
      <c r="F64" s="55">
        <v>1200.47</v>
      </c>
      <c r="G64" s="55">
        <v>1371.96</v>
      </c>
      <c r="H64" s="55">
        <v>1543.46</v>
      </c>
      <c r="I64" s="55">
        <v>1886.45</v>
      </c>
      <c r="J64" s="55">
        <v>2229.44</v>
      </c>
      <c r="K64" s="55">
        <v>2572.44</v>
      </c>
      <c r="L64" s="55">
        <v>3086.92</v>
      </c>
    </row>
    <row r="65" spans="1:12" ht="15.75" customHeight="1" x14ac:dyDescent="0.4">
      <c r="A65" s="54" t="s">
        <v>70</v>
      </c>
      <c r="B65" s="54">
        <v>175.1</v>
      </c>
      <c r="C65" s="56">
        <v>9500</v>
      </c>
      <c r="D65" s="54">
        <v>54.25</v>
      </c>
      <c r="E65" s="55">
        <v>1048.3399999999999</v>
      </c>
      <c r="F65" s="55">
        <v>1223.05</v>
      </c>
      <c r="G65" s="55">
        <v>1397.77</v>
      </c>
      <c r="H65" s="55">
        <v>1572.5</v>
      </c>
      <c r="I65" s="55">
        <v>1921.95</v>
      </c>
      <c r="J65" s="55">
        <v>2271.39</v>
      </c>
      <c r="K65" s="55">
        <v>2620.84</v>
      </c>
      <c r="L65" s="56">
        <v>3145</v>
      </c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60"/>
  <sheetViews>
    <sheetView workbookViewId="0">
      <selection sqref="A1:XFD1"/>
    </sheetView>
  </sheetViews>
  <sheetFormatPr defaultRowHeight="14.6" x14ac:dyDescent="0.4"/>
  <cols>
    <col min="1" max="1" width="22.84375" style="6" customWidth="1"/>
    <col min="2" max="2" width="10.84375" style="7" customWidth="1"/>
    <col min="3" max="3" width="14.4609375" style="8" customWidth="1"/>
    <col min="4" max="4" width="13.4609375" style="6" customWidth="1"/>
    <col min="5" max="256" width="9.15234375" style="6"/>
    <col min="257" max="257" width="22.84375" style="6" customWidth="1"/>
    <col min="258" max="258" width="17.84375" style="6" customWidth="1"/>
    <col min="259" max="259" width="14.4609375" style="6" customWidth="1"/>
    <col min="260" max="512" width="9.15234375" style="6"/>
    <col min="513" max="513" width="22.84375" style="6" customWidth="1"/>
    <col min="514" max="514" width="17.84375" style="6" customWidth="1"/>
    <col min="515" max="515" width="14.4609375" style="6" customWidth="1"/>
    <col min="516" max="768" width="9.15234375" style="6"/>
    <col min="769" max="769" width="22.84375" style="6" customWidth="1"/>
    <col min="770" max="770" width="17.84375" style="6" customWidth="1"/>
    <col min="771" max="771" width="14.4609375" style="6" customWidth="1"/>
    <col min="772" max="1024" width="9.15234375" style="6"/>
    <col min="1025" max="1025" width="22.84375" style="6" customWidth="1"/>
    <col min="1026" max="1026" width="17.84375" style="6" customWidth="1"/>
    <col min="1027" max="1027" width="14.4609375" style="6" customWidth="1"/>
    <col min="1028" max="1280" width="9.15234375" style="6"/>
    <col min="1281" max="1281" width="22.84375" style="6" customWidth="1"/>
    <col min="1282" max="1282" width="17.84375" style="6" customWidth="1"/>
    <col min="1283" max="1283" width="14.4609375" style="6" customWidth="1"/>
    <col min="1284" max="1536" width="9.15234375" style="6"/>
    <col min="1537" max="1537" width="22.84375" style="6" customWidth="1"/>
    <col min="1538" max="1538" width="17.84375" style="6" customWidth="1"/>
    <col min="1539" max="1539" width="14.4609375" style="6" customWidth="1"/>
    <col min="1540" max="1792" width="9.15234375" style="6"/>
    <col min="1793" max="1793" width="22.84375" style="6" customWidth="1"/>
    <col min="1794" max="1794" width="17.84375" style="6" customWidth="1"/>
    <col min="1795" max="1795" width="14.4609375" style="6" customWidth="1"/>
    <col min="1796" max="2048" width="9.15234375" style="6"/>
    <col min="2049" max="2049" width="22.84375" style="6" customWidth="1"/>
    <col min="2050" max="2050" width="17.84375" style="6" customWidth="1"/>
    <col min="2051" max="2051" width="14.4609375" style="6" customWidth="1"/>
    <col min="2052" max="2304" width="9.15234375" style="6"/>
    <col min="2305" max="2305" width="22.84375" style="6" customWidth="1"/>
    <col min="2306" max="2306" width="17.84375" style="6" customWidth="1"/>
    <col min="2307" max="2307" width="14.4609375" style="6" customWidth="1"/>
    <col min="2308" max="2560" width="9.15234375" style="6"/>
    <col min="2561" max="2561" width="22.84375" style="6" customWidth="1"/>
    <col min="2562" max="2562" width="17.84375" style="6" customWidth="1"/>
    <col min="2563" max="2563" width="14.4609375" style="6" customWidth="1"/>
    <col min="2564" max="2816" width="9.15234375" style="6"/>
    <col min="2817" max="2817" width="22.84375" style="6" customWidth="1"/>
    <col min="2818" max="2818" width="17.84375" style="6" customWidth="1"/>
    <col min="2819" max="2819" width="14.4609375" style="6" customWidth="1"/>
    <col min="2820" max="3072" width="9.15234375" style="6"/>
    <col min="3073" max="3073" width="22.84375" style="6" customWidth="1"/>
    <col min="3074" max="3074" width="17.84375" style="6" customWidth="1"/>
    <col min="3075" max="3075" width="14.4609375" style="6" customWidth="1"/>
    <col min="3076" max="3328" width="9.15234375" style="6"/>
    <col min="3329" max="3329" width="22.84375" style="6" customWidth="1"/>
    <col min="3330" max="3330" width="17.84375" style="6" customWidth="1"/>
    <col min="3331" max="3331" width="14.4609375" style="6" customWidth="1"/>
    <col min="3332" max="3584" width="9.15234375" style="6"/>
    <col min="3585" max="3585" width="22.84375" style="6" customWidth="1"/>
    <col min="3586" max="3586" width="17.84375" style="6" customWidth="1"/>
    <col min="3587" max="3587" width="14.4609375" style="6" customWidth="1"/>
    <col min="3588" max="3840" width="9.15234375" style="6"/>
    <col min="3841" max="3841" width="22.84375" style="6" customWidth="1"/>
    <col min="3842" max="3842" width="17.84375" style="6" customWidth="1"/>
    <col min="3843" max="3843" width="14.4609375" style="6" customWidth="1"/>
    <col min="3844" max="4096" width="9.15234375" style="6"/>
    <col min="4097" max="4097" width="22.84375" style="6" customWidth="1"/>
    <col min="4098" max="4098" width="17.84375" style="6" customWidth="1"/>
    <col min="4099" max="4099" width="14.4609375" style="6" customWidth="1"/>
    <col min="4100" max="4352" width="9.15234375" style="6"/>
    <col min="4353" max="4353" width="22.84375" style="6" customWidth="1"/>
    <col min="4354" max="4354" width="17.84375" style="6" customWidth="1"/>
    <col min="4355" max="4355" width="14.4609375" style="6" customWidth="1"/>
    <col min="4356" max="4608" width="9.15234375" style="6"/>
    <col min="4609" max="4609" width="22.84375" style="6" customWidth="1"/>
    <col min="4610" max="4610" width="17.84375" style="6" customWidth="1"/>
    <col min="4611" max="4611" width="14.4609375" style="6" customWidth="1"/>
    <col min="4612" max="4864" width="9.15234375" style="6"/>
    <col min="4865" max="4865" width="22.84375" style="6" customWidth="1"/>
    <col min="4866" max="4866" width="17.84375" style="6" customWidth="1"/>
    <col min="4867" max="4867" width="14.4609375" style="6" customWidth="1"/>
    <col min="4868" max="5120" width="9.15234375" style="6"/>
    <col min="5121" max="5121" width="22.84375" style="6" customWidth="1"/>
    <col min="5122" max="5122" width="17.84375" style="6" customWidth="1"/>
    <col min="5123" max="5123" width="14.4609375" style="6" customWidth="1"/>
    <col min="5124" max="5376" width="9.15234375" style="6"/>
    <col min="5377" max="5377" width="22.84375" style="6" customWidth="1"/>
    <col min="5378" max="5378" width="17.84375" style="6" customWidth="1"/>
    <col min="5379" max="5379" width="14.4609375" style="6" customWidth="1"/>
    <col min="5380" max="5632" width="9.15234375" style="6"/>
    <col min="5633" max="5633" width="22.84375" style="6" customWidth="1"/>
    <col min="5634" max="5634" width="17.84375" style="6" customWidth="1"/>
    <col min="5635" max="5635" width="14.4609375" style="6" customWidth="1"/>
    <col min="5636" max="5888" width="9.15234375" style="6"/>
    <col min="5889" max="5889" width="22.84375" style="6" customWidth="1"/>
    <col min="5890" max="5890" width="17.84375" style="6" customWidth="1"/>
    <col min="5891" max="5891" width="14.4609375" style="6" customWidth="1"/>
    <col min="5892" max="6144" width="9.15234375" style="6"/>
    <col min="6145" max="6145" width="22.84375" style="6" customWidth="1"/>
    <col min="6146" max="6146" width="17.84375" style="6" customWidth="1"/>
    <col min="6147" max="6147" width="14.4609375" style="6" customWidth="1"/>
    <col min="6148" max="6400" width="9.15234375" style="6"/>
    <col min="6401" max="6401" width="22.84375" style="6" customWidth="1"/>
    <col min="6402" max="6402" width="17.84375" style="6" customWidth="1"/>
    <col min="6403" max="6403" width="14.4609375" style="6" customWidth="1"/>
    <col min="6404" max="6656" width="9.15234375" style="6"/>
    <col min="6657" max="6657" width="22.84375" style="6" customWidth="1"/>
    <col min="6658" max="6658" width="17.84375" style="6" customWidth="1"/>
    <col min="6659" max="6659" width="14.4609375" style="6" customWidth="1"/>
    <col min="6660" max="6912" width="9.15234375" style="6"/>
    <col min="6913" max="6913" width="22.84375" style="6" customWidth="1"/>
    <col min="6914" max="6914" width="17.84375" style="6" customWidth="1"/>
    <col min="6915" max="6915" width="14.4609375" style="6" customWidth="1"/>
    <col min="6916" max="7168" width="9.15234375" style="6"/>
    <col min="7169" max="7169" width="22.84375" style="6" customWidth="1"/>
    <col min="7170" max="7170" width="17.84375" style="6" customWidth="1"/>
    <col min="7171" max="7171" width="14.4609375" style="6" customWidth="1"/>
    <col min="7172" max="7424" width="9.15234375" style="6"/>
    <col min="7425" max="7425" width="22.84375" style="6" customWidth="1"/>
    <col min="7426" max="7426" width="17.84375" style="6" customWidth="1"/>
    <col min="7427" max="7427" width="14.4609375" style="6" customWidth="1"/>
    <col min="7428" max="7680" width="9.15234375" style="6"/>
    <col min="7681" max="7681" width="22.84375" style="6" customWidth="1"/>
    <col min="7682" max="7682" width="17.84375" style="6" customWidth="1"/>
    <col min="7683" max="7683" width="14.4609375" style="6" customWidth="1"/>
    <col min="7684" max="7936" width="9.15234375" style="6"/>
    <col min="7937" max="7937" width="22.84375" style="6" customWidth="1"/>
    <col min="7938" max="7938" width="17.84375" style="6" customWidth="1"/>
    <col min="7939" max="7939" width="14.4609375" style="6" customWidth="1"/>
    <col min="7940" max="8192" width="9.15234375" style="6"/>
    <col min="8193" max="8193" width="22.84375" style="6" customWidth="1"/>
    <col min="8194" max="8194" width="17.84375" style="6" customWidth="1"/>
    <col min="8195" max="8195" width="14.4609375" style="6" customWidth="1"/>
    <col min="8196" max="8448" width="9.15234375" style="6"/>
    <col min="8449" max="8449" width="22.84375" style="6" customWidth="1"/>
    <col min="8450" max="8450" width="17.84375" style="6" customWidth="1"/>
    <col min="8451" max="8451" width="14.4609375" style="6" customWidth="1"/>
    <col min="8452" max="8704" width="9.15234375" style="6"/>
    <col min="8705" max="8705" width="22.84375" style="6" customWidth="1"/>
    <col min="8706" max="8706" width="17.84375" style="6" customWidth="1"/>
    <col min="8707" max="8707" width="14.4609375" style="6" customWidth="1"/>
    <col min="8708" max="8960" width="9.15234375" style="6"/>
    <col min="8961" max="8961" width="22.84375" style="6" customWidth="1"/>
    <col min="8962" max="8962" width="17.84375" style="6" customWidth="1"/>
    <col min="8963" max="8963" width="14.4609375" style="6" customWidth="1"/>
    <col min="8964" max="9216" width="9.15234375" style="6"/>
    <col min="9217" max="9217" width="22.84375" style="6" customWidth="1"/>
    <col min="9218" max="9218" width="17.84375" style="6" customWidth="1"/>
    <col min="9219" max="9219" width="14.4609375" style="6" customWidth="1"/>
    <col min="9220" max="9472" width="9.15234375" style="6"/>
    <col min="9473" max="9473" width="22.84375" style="6" customWidth="1"/>
    <col min="9474" max="9474" width="17.84375" style="6" customWidth="1"/>
    <col min="9475" max="9475" width="14.4609375" style="6" customWidth="1"/>
    <col min="9476" max="9728" width="9.15234375" style="6"/>
    <col min="9729" max="9729" width="22.84375" style="6" customWidth="1"/>
    <col min="9730" max="9730" width="17.84375" style="6" customWidth="1"/>
    <col min="9731" max="9731" width="14.4609375" style="6" customWidth="1"/>
    <col min="9732" max="9984" width="9.15234375" style="6"/>
    <col min="9985" max="9985" width="22.84375" style="6" customWidth="1"/>
    <col min="9986" max="9986" width="17.84375" style="6" customWidth="1"/>
    <col min="9987" max="9987" width="14.4609375" style="6" customWidth="1"/>
    <col min="9988" max="10240" width="9.15234375" style="6"/>
    <col min="10241" max="10241" width="22.84375" style="6" customWidth="1"/>
    <col min="10242" max="10242" width="17.84375" style="6" customWidth="1"/>
    <col min="10243" max="10243" width="14.4609375" style="6" customWidth="1"/>
    <col min="10244" max="10496" width="9.15234375" style="6"/>
    <col min="10497" max="10497" width="22.84375" style="6" customWidth="1"/>
    <col min="10498" max="10498" width="17.84375" style="6" customWidth="1"/>
    <col min="10499" max="10499" width="14.4609375" style="6" customWidth="1"/>
    <col min="10500" max="10752" width="9.15234375" style="6"/>
    <col min="10753" max="10753" width="22.84375" style="6" customWidth="1"/>
    <col min="10754" max="10754" width="17.84375" style="6" customWidth="1"/>
    <col min="10755" max="10755" width="14.4609375" style="6" customWidth="1"/>
    <col min="10756" max="11008" width="9.15234375" style="6"/>
    <col min="11009" max="11009" width="22.84375" style="6" customWidth="1"/>
    <col min="11010" max="11010" width="17.84375" style="6" customWidth="1"/>
    <col min="11011" max="11011" width="14.4609375" style="6" customWidth="1"/>
    <col min="11012" max="11264" width="9.15234375" style="6"/>
    <col min="11265" max="11265" width="22.84375" style="6" customWidth="1"/>
    <col min="11266" max="11266" width="17.84375" style="6" customWidth="1"/>
    <col min="11267" max="11267" width="14.4609375" style="6" customWidth="1"/>
    <col min="11268" max="11520" width="9.15234375" style="6"/>
    <col min="11521" max="11521" width="22.84375" style="6" customWidth="1"/>
    <col min="11522" max="11522" width="17.84375" style="6" customWidth="1"/>
    <col min="11523" max="11523" width="14.4609375" style="6" customWidth="1"/>
    <col min="11524" max="11776" width="9.15234375" style="6"/>
    <col min="11777" max="11777" width="22.84375" style="6" customWidth="1"/>
    <col min="11778" max="11778" width="17.84375" style="6" customWidth="1"/>
    <col min="11779" max="11779" width="14.4609375" style="6" customWidth="1"/>
    <col min="11780" max="12032" width="9.15234375" style="6"/>
    <col min="12033" max="12033" width="22.84375" style="6" customWidth="1"/>
    <col min="12034" max="12034" width="17.84375" style="6" customWidth="1"/>
    <col min="12035" max="12035" width="14.4609375" style="6" customWidth="1"/>
    <col min="12036" max="12288" width="9.15234375" style="6"/>
    <col min="12289" max="12289" width="22.84375" style="6" customWidth="1"/>
    <col min="12290" max="12290" width="17.84375" style="6" customWidth="1"/>
    <col min="12291" max="12291" width="14.4609375" style="6" customWidth="1"/>
    <col min="12292" max="12544" width="9.15234375" style="6"/>
    <col min="12545" max="12545" width="22.84375" style="6" customWidth="1"/>
    <col min="12546" max="12546" width="17.84375" style="6" customWidth="1"/>
    <col min="12547" max="12547" width="14.4609375" style="6" customWidth="1"/>
    <col min="12548" max="12800" width="9.15234375" style="6"/>
    <col min="12801" max="12801" width="22.84375" style="6" customWidth="1"/>
    <col min="12802" max="12802" width="17.84375" style="6" customWidth="1"/>
    <col min="12803" max="12803" width="14.4609375" style="6" customWidth="1"/>
    <col min="12804" max="13056" width="9.15234375" style="6"/>
    <col min="13057" max="13057" width="22.84375" style="6" customWidth="1"/>
    <col min="13058" max="13058" width="17.84375" style="6" customWidth="1"/>
    <col min="13059" max="13059" width="14.4609375" style="6" customWidth="1"/>
    <col min="13060" max="13312" width="9.15234375" style="6"/>
    <col min="13313" max="13313" width="22.84375" style="6" customWidth="1"/>
    <col min="13314" max="13314" width="17.84375" style="6" customWidth="1"/>
    <col min="13315" max="13315" width="14.4609375" style="6" customWidth="1"/>
    <col min="13316" max="13568" width="9.15234375" style="6"/>
    <col min="13569" max="13569" width="22.84375" style="6" customWidth="1"/>
    <col min="13570" max="13570" width="17.84375" style="6" customWidth="1"/>
    <col min="13571" max="13571" width="14.4609375" style="6" customWidth="1"/>
    <col min="13572" max="13824" width="9.15234375" style="6"/>
    <col min="13825" max="13825" width="22.84375" style="6" customWidth="1"/>
    <col min="13826" max="13826" width="17.84375" style="6" customWidth="1"/>
    <col min="13827" max="13827" width="14.4609375" style="6" customWidth="1"/>
    <col min="13828" max="14080" width="9.15234375" style="6"/>
    <col min="14081" max="14081" width="22.84375" style="6" customWidth="1"/>
    <col min="14082" max="14082" width="17.84375" style="6" customWidth="1"/>
    <col min="14083" max="14083" width="14.4609375" style="6" customWidth="1"/>
    <col min="14084" max="14336" width="9.15234375" style="6"/>
    <col min="14337" max="14337" width="22.84375" style="6" customWidth="1"/>
    <col min="14338" max="14338" width="17.84375" style="6" customWidth="1"/>
    <col min="14339" max="14339" width="14.4609375" style="6" customWidth="1"/>
    <col min="14340" max="14592" width="9.15234375" style="6"/>
    <col min="14593" max="14593" width="22.84375" style="6" customWidth="1"/>
    <col min="14594" max="14594" width="17.84375" style="6" customWidth="1"/>
    <col min="14595" max="14595" width="14.4609375" style="6" customWidth="1"/>
    <col min="14596" max="14848" width="9.15234375" style="6"/>
    <col min="14849" max="14849" width="22.84375" style="6" customWidth="1"/>
    <col min="14850" max="14850" width="17.84375" style="6" customWidth="1"/>
    <col min="14851" max="14851" width="14.4609375" style="6" customWidth="1"/>
    <col min="14852" max="15104" width="9.15234375" style="6"/>
    <col min="15105" max="15105" width="22.84375" style="6" customWidth="1"/>
    <col min="15106" max="15106" width="17.84375" style="6" customWidth="1"/>
    <col min="15107" max="15107" width="14.4609375" style="6" customWidth="1"/>
    <col min="15108" max="15360" width="9.15234375" style="6"/>
    <col min="15361" max="15361" width="22.84375" style="6" customWidth="1"/>
    <col min="15362" max="15362" width="17.84375" style="6" customWidth="1"/>
    <col min="15363" max="15363" width="14.4609375" style="6" customWidth="1"/>
    <col min="15364" max="15616" width="9.15234375" style="6"/>
    <col min="15617" max="15617" width="22.84375" style="6" customWidth="1"/>
    <col min="15618" max="15618" width="17.84375" style="6" customWidth="1"/>
    <col min="15619" max="15619" width="14.4609375" style="6" customWidth="1"/>
    <col min="15620" max="15872" width="9.15234375" style="6"/>
    <col min="15873" max="15873" width="22.84375" style="6" customWidth="1"/>
    <col min="15874" max="15874" width="17.84375" style="6" customWidth="1"/>
    <col min="15875" max="15875" width="14.4609375" style="6" customWidth="1"/>
    <col min="15876" max="16128" width="9.15234375" style="6"/>
    <col min="16129" max="16129" width="22.84375" style="6" customWidth="1"/>
    <col min="16130" max="16130" width="17.84375" style="6" customWidth="1"/>
    <col min="16131" max="16131" width="14.4609375" style="6" customWidth="1"/>
    <col min="16132" max="16384" width="9.15234375" style="6"/>
  </cols>
  <sheetData>
    <row r="1" spans="1:4" s="102" customFormat="1" ht="51" customHeight="1" x14ac:dyDescent="0.4">
      <c r="A1" s="104" t="s">
        <v>137</v>
      </c>
      <c r="B1" s="105"/>
      <c r="C1" s="105"/>
      <c r="D1" s="105"/>
    </row>
    <row r="2" spans="1:4" s="4" customFormat="1" ht="19.5" customHeight="1" x14ac:dyDescent="0.5">
      <c r="A2" s="57"/>
      <c r="B2" s="57"/>
      <c r="C2" s="57"/>
      <c r="D2" s="57"/>
    </row>
    <row r="3" spans="1:4" ht="49.75" x14ac:dyDescent="0.4">
      <c r="A3" s="58" t="s">
        <v>85</v>
      </c>
      <c r="B3" s="59" t="s">
        <v>86</v>
      </c>
      <c r="C3" s="60" t="s">
        <v>87</v>
      </c>
      <c r="D3" s="58" t="s">
        <v>88</v>
      </c>
    </row>
    <row r="4" spans="1:4" x14ac:dyDescent="0.4">
      <c r="A4" s="61" t="s">
        <v>14</v>
      </c>
      <c r="B4" s="62">
        <v>166.9</v>
      </c>
      <c r="C4" s="63">
        <v>4000</v>
      </c>
      <c r="D4" s="61">
        <v>23.966446974236067</v>
      </c>
    </row>
    <row r="5" spans="1:4" x14ac:dyDescent="0.4">
      <c r="A5" s="61" t="s">
        <v>15</v>
      </c>
      <c r="B5" s="62">
        <v>82.1</v>
      </c>
      <c r="C5" s="63">
        <v>1850</v>
      </c>
      <c r="D5" s="61">
        <v>22.533495736906215</v>
      </c>
    </row>
    <row r="6" spans="1:4" x14ac:dyDescent="0.4">
      <c r="A6" s="61" t="s">
        <v>16</v>
      </c>
      <c r="B6" s="62">
        <v>231.6</v>
      </c>
      <c r="C6" s="63">
        <v>5500</v>
      </c>
      <c r="D6" s="61">
        <v>23.747841105354059</v>
      </c>
    </row>
    <row r="7" spans="1:4" x14ac:dyDescent="0.4">
      <c r="A7" s="61" t="s">
        <v>17</v>
      </c>
      <c r="B7" s="62">
        <v>226.4</v>
      </c>
      <c r="C7" s="63">
        <v>2000</v>
      </c>
      <c r="D7" s="61">
        <v>8.8339222614840995</v>
      </c>
    </row>
    <row r="8" spans="1:4" x14ac:dyDescent="0.4">
      <c r="A8" s="61" t="s">
        <v>73</v>
      </c>
      <c r="B8" s="62">
        <v>547.4</v>
      </c>
      <c r="C8" s="63">
        <v>24000</v>
      </c>
      <c r="D8" s="61">
        <v>43.843624406284256</v>
      </c>
    </row>
    <row r="9" spans="1:4" x14ac:dyDescent="0.4">
      <c r="A9" s="61" t="s">
        <v>84</v>
      </c>
      <c r="B9" s="62">
        <v>1038</v>
      </c>
      <c r="C9" s="63">
        <v>14000</v>
      </c>
      <c r="D9" s="61">
        <v>13.48747591522158</v>
      </c>
    </row>
    <row r="10" spans="1:4" x14ac:dyDescent="0.4">
      <c r="A10" s="61" t="s">
        <v>75</v>
      </c>
      <c r="B10" s="62">
        <v>3487.9</v>
      </c>
      <c r="C10" s="63">
        <v>165740</v>
      </c>
      <c r="D10" s="61">
        <v>47.518564179018895</v>
      </c>
    </row>
    <row r="11" spans="1:4" x14ac:dyDescent="0.4">
      <c r="A11" s="61" t="s">
        <v>21</v>
      </c>
      <c r="B11" s="62">
        <v>1137.7</v>
      </c>
      <c r="C11" s="63">
        <v>20000</v>
      </c>
      <c r="D11" s="61">
        <v>17.579326711786937</v>
      </c>
    </row>
    <row r="12" spans="1:4" x14ac:dyDescent="0.4">
      <c r="A12" s="61" t="s">
        <v>22</v>
      </c>
      <c r="B12" s="62">
        <v>196</v>
      </c>
      <c r="C12" s="63">
        <v>8500</v>
      </c>
      <c r="D12" s="61">
        <v>43.367346938775512</v>
      </c>
    </row>
    <row r="13" spans="1:4" x14ac:dyDescent="0.4">
      <c r="A13" s="61" t="s">
        <v>23</v>
      </c>
      <c r="B13" s="62">
        <v>3774</v>
      </c>
      <c r="C13" s="63">
        <v>99950</v>
      </c>
      <c r="D13" s="61">
        <v>26.483836777954426</v>
      </c>
    </row>
    <row r="14" spans="1:4" x14ac:dyDescent="0.4">
      <c r="A14" s="61" t="s">
        <v>24</v>
      </c>
      <c r="B14" s="62">
        <v>1743.1</v>
      </c>
      <c r="C14" s="63">
        <v>117000</v>
      </c>
      <c r="D14" s="61">
        <v>67.121794504044516</v>
      </c>
    </row>
    <row r="15" spans="1:4" x14ac:dyDescent="0.4">
      <c r="A15" s="61" t="s">
        <v>25</v>
      </c>
      <c r="B15" s="62">
        <v>1778.6</v>
      </c>
      <c r="C15" s="63">
        <v>99000</v>
      </c>
      <c r="D15" s="61">
        <v>55.66175643764759</v>
      </c>
    </row>
    <row r="16" spans="1:4" x14ac:dyDescent="0.4">
      <c r="A16" s="61" t="s">
        <v>26</v>
      </c>
      <c r="B16" s="62">
        <v>236.6</v>
      </c>
      <c r="C16" s="63">
        <v>12000</v>
      </c>
      <c r="D16" s="61">
        <v>50.718512256973796</v>
      </c>
    </row>
    <row r="17" spans="1:4" x14ac:dyDescent="0.4">
      <c r="A17" s="61" t="s">
        <v>76</v>
      </c>
      <c r="B17" s="62">
        <v>1002.9</v>
      </c>
      <c r="C17" s="63">
        <v>45000</v>
      </c>
      <c r="D17" s="61">
        <v>44.869877355668564</v>
      </c>
    </row>
    <row r="18" spans="1:4" x14ac:dyDescent="0.4">
      <c r="A18" s="61" t="s">
        <v>77</v>
      </c>
      <c r="B18" s="62">
        <v>161.4</v>
      </c>
      <c r="C18" s="63">
        <v>6500</v>
      </c>
      <c r="D18" s="61">
        <v>40.272614622056999</v>
      </c>
    </row>
    <row r="19" spans="1:4" x14ac:dyDescent="0.4">
      <c r="A19" s="61" t="s">
        <v>29</v>
      </c>
      <c r="B19" s="62">
        <v>1591.7</v>
      </c>
      <c r="C19" s="63">
        <v>55000</v>
      </c>
      <c r="D19" s="61">
        <v>34.554250172771248</v>
      </c>
    </row>
    <row r="20" spans="1:4" x14ac:dyDescent="0.4">
      <c r="A20" s="61" t="s">
        <v>30</v>
      </c>
      <c r="B20" s="62">
        <v>48.8</v>
      </c>
      <c r="C20" s="63">
        <v>750</v>
      </c>
      <c r="D20" s="61">
        <v>15.368852459016395</v>
      </c>
    </row>
    <row r="21" spans="1:4" x14ac:dyDescent="0.4">
      <c r="A21" s="61" t="s">
        <v>31</v>
      </c>
      <c r="B21" s="62">
        <v>217.4</v>
      </c>
      <c r="C21" s="63">
        <v>3500</v>
      </c>
      <c r="D21" s="61">
        <v>16.099356025758969</v>
      </c>
    </row>
    <row r="22" spans="1:4" x14ac:dyDescent="0.4">
      <c r="A22" s="61" t="s">
        <v>32</v>
      </c>
      <c r="B22" s="62">
        <v>150.19999999999999</v>
      </c>
      <c r="C22" s="63">
        <v>3700</v>
      </c>
      <c r="D22" s="61">
        <v>24.63382157123835</v>
      </c>
    </row>
    <row r="23" spans="1:4" x14ac:dyDescent="0.4">
      <c r="A23" s="61" t="s">
        <v>33</v>
      </c>
      <c r="B23" s="62">
        <v>165</v>
      </c>
      <c r="C23" s="63">
        <v>5000</v>
      </c>
      <c r="D23" s="61">
        <v>30.303030303030305</v>
      </c>
    </row>
    <row r="24" spans="1:4" x14ac:dyDescent="0.4">
      <c r="A24" s="61" t="s">
        <v>34</v>
      </c>
      <c r="B24" s="62">
        <v>1552.2</v>
      </c>
      <c r="C24" s="63">
        <v>55500</v>
      </c>
      <c r="D24" s="61">
        <v>35.755701584847316</v>
      </c>
    </row>
    <row r="25" spans="1:4" x14ac:dyDescent="0.4">
      <c r="A25" s="61" t="s">
        <v>35</v>
      </c>
      <c r="B25" s="62">
        <v>542.20000000000005</v>
      </c>
      <c r="C25" s="63">
        <v>10000</v>
      </c>
      <c r="D25" s="61">
        <v>18.443378827001105</v>
      </c>
    </row>
    <row r="26" spans="1:4" x14ac:dyDescent="0.4">
      <c r="A26" s="61" t="s">
        <v>36</v>
      </c>
      <c r="B26" s="62">
        <v>144</v>
      </c>
      <c r="C26" s="63">
        <v>6000</v>
      </c>
      <c r="D26" s="61">
        <v>41.666666666666664</v>
      </c>
    </row>
    <row r="27" spans="1:4" x14ac:dyDescent="0.4">
      <c r="A27" s="61" t="s">
        <v>37</v>
      </c>
      <c r="B27" s="62">
        <v>806.8</v>
      </c>
      <c r="C27" s="63">
        <v>50519</v>
      </c>
      <c r="D27" s="61">
        <v>62.6165096678235</v>
      </c>
    </row>
    <row r="28" spans="1:4" x14ac:dyDescent="0.4">
      <c r="A28" s="61" t="s">
        <v>38</v>
      </c>
      <c r="B28" s="62">
        <v>726.7</v>
      </c>
      <c r="C28" s="63">
        <v>34000</v>
      </c>
      <c r="D28" s="61">
        <v>46.786844640154115</v>
      </c>
    </row>
    <row r="29" spans="1:4" x14ac:dyDescent="0.4">
      <c r="A29" s="61" t="s">
        <v>39</v>
      </c>
      <c r="B29" s="62">
        <v>1713.9</v>
      </c>
      <c r="C29" s="63">
        <v>35000</v>
      </c>
      <c r="D29" s="61">
        <v>20.421261450493027</v>
      </c>
    </row>
    <row r="30" spans="1:4" x14ac:dyDescent="0.4">
      <c r="A30" s="61" t="s">
        <v>40</v>
      </c>
      <c r="B30" s="62">
        <v>813.6</v>
      </c>
      <c r="C30" s="63">
        <v>15000</v>
      </c>
      <c r="D30" s="61">
        <v>18.436578171091444</v>
      </c>
    </row>
    <row r="31" spans="1:4" x14ac:dyDescent="0.4">
      <c r="A31" s="61" t="s">
        <v>41</v>
      </c>
      <c r="B31" s="62">
        <v>41.2</v>
      </c>
      <c r="C31" s="63">
        <v>200</v>
      </c>
      <c r="D31" s="61">
        <v>4.8543689320388346</v>
      </c>
    </row>
    <row r="32" spans="1:4" x14ac:dyDescent="0.4">
      <c r="A32" s="61" t="s">
        <v>42</v>
      </c>
      <c r="B32" s="62">
        <v>52.8</v>
      </c>
      <c r="C32" s="63">
        <v>2000</v>
      </c>
      <c r="D32" s="61">
        <v>37.878787878787882</v>
      </c>
    </row>
    <row r="33" spans="1:4" x14ac:dyDescent="0.4">
      <c r="A33" s="61" t="s">
        <v>43</v>
      </c>
      <c r="B33" s="62">
        <v>547.29999999999995</v>
      </c>
      <c r="C33" s="63">
        <v>29000</v>
      </c>
      <c r="D33" s="61">
        <v>52.987392654851092</v>
      </c>
    </row>
    <row r="34" spans="1:4" x14ac:dyDescent="0.4">
      <c r="A34" s="61" t="s">
        <v>44</v>
      </c>
      <c r="B34" s="62">
        <v>139</v>
      </c>
      <c r="C34" s="63">
        <v>9000</v>
      </c>
      <c r="D34" s="61">
        <v>64.748201438848923</v>
      </c>
    </row>
    <row r="35" spans="1:4" x14ac:dyDescent="0.4">
      <c r="A35" s="61" t="s">
        <v>78</v>
      </c>
      <c r="B35" s="62">
        <v>1045.8</v>
      </c>
      <c r="C35" s="63">
        <v>73000</v>
      </c>
      <c r="D35" s="61">
        <v>69.803021610250525</v>
      </c>
    </row>
    <row r="36" spans="1:4" x14ac:dyDescent="0.4">
      <c r="A36" s="61" t="s">
        <v>46</v>
      </c>
      <c r="B36" s="62">
        <v>126.5</v>
      </c>
      <c r="C36" s="63">
        <v>4100</v>
      </c>
      <c r="D36" s="61">
        <v>32.411067193675891</v>
      </c>
    </row>
    <row r="37" spans="1:4" x14ac:dyDescent="0.4">
      <c r="A37" s="61" t="s">
        <v>47</v>
      </c>
      <c r="B37" s="62">
        <v>42.6</v>
      </c>
      <c r="C37" s="63">
        <v>0</v>
      </c>
      <c r="D37" s="61">
        <v>0</v>
      </c>
    </row>
    <row r="38" spans="1:4" x14ac:dyDescent="0.4">
      <c r="A38" s="61" t="s">
        <v>48</v>
      </c>
      <c r="B38" s="62">
        <v>72.5</v>
      </c>
      <c r="C38" s="63">
        <v>2750</v>
      </c>
      <c r="D38" s="61">
        <v>37.931034482758619</v>
      </c>
    </row>
    <row r="39" spans="1:4" x14ac:dyDescent="0.4">
      <c r="A39" s="61" t="s">
        <v>49</v>
      </c>
      <c r="B39" s="62">
        <v>1341.4</v>
      </c>
      <c r="C39" s="63">
        <v>45000</v>
      </c>
      <c r="D39" s="61">
        <v>33.54704040554644</v>
      </c>
    </row>
    <row r="40" spans="1:4" x14ac:dyDescent="0.4">
      <c r="A40" s="61" t="s">
        <v>50</v>
      </c>
      <c r="B40" s="62">
        <v>286.7</v>
      </c>
      <c r="C40" s="63">
        <v>9000</v>
      </c>
      <c r="D40" s="61">
        <v>31.391698639693061</v>
      </c>
    </row>
    <row r="41" spans="1:4" x14ac:dyDescent="0.4">
      <c r="A41" s="61" t="s">
        <v>89</v>
      </c>
      <c r="B41" s="62">
        <v>90.2</v>
      </c>
      <c r="C41" s="63">
        <v>5250</v>
      </c>
      <c r="D41" s="61">
        <v>58.203991130820398</v>
      </c>
    </row>
    <row r="42" spans="1:4" x14ac:dyDescent="0.4">
      <c r="A42" s="61" t="s">
        <v>52</v>
      </c>
      <c r="B42" s="62">
        <v>444.6</v>
      </c>
      <c r="C42" s="63">
        <v>12712.99</v>
      </c>
      <c r="D42" s="61">
        <v>28.594219523166888</v>
      </c>
    </row>
    <row r="43" spans="1:4" x14ac:dyDescent="0.4">
      <c r="A43" s="61" t="s">
        <v>53</v>
      </c>
      <c r="B43" s="62">
        <v>164.5</v>
      </c>
      <c r="C43" s="63">
        <v>7250</v>
      </c>
      <c r="D43" s="61">
        <v>44.072948328267479</v>
      </c>
    </row>
    <row r="44" spans="1:4" x14ac:dyDescent="0.4">
      <c r="A44" s="61" t="s">
        <v>79</v>
      </c>
      <c r="B44" s="62">
        <v>160.80000000000001</v>
      </c>
      <c r="C44" s="63">
        <v>5500</v>
      </c>
      <c r="D44" s="61">
        <v>34.203980099502488</v>
      </c>
    </row>
    <row r="45" spans="1:4" x14ac:dyDescent="0.4">
      <c r="A45" s="61" t="s">
        <v>80</v>
      </c>
      <c r="B45" s="62">
        <v>91.8</v>
      </c>
      <c r="C45" s="63">
        <v>1850</v>
      </c>
      <c r="D45" s="61">
        <v>20.152505446623096</v>
      </c>
    </row>
    <row r="46" spans="1:4" x14ac:dyDescent="0.4">
      <c r="A46" s="61" t="s">
        <v>81</v>
      </c>
      <c r="B46" s="62">
        <v>837.2</v>
      </c>
      <c r="C46" s="63">
        <v>29000</v>
      </c>
      <c r="D46" s="61">
        <v>34.639273769708552</v>
      </c>
    </row>
    <row r="47" spans="1:4" x14ac:dyDescent="0.4">
      <c r="A47" s="61" t="s">
        <v>57</v>
      </c>
      <c r="B47" s="62">
        <v>17221</v>
      </c>
      <c r="C47" s="63">
        <v>568290.15116215404</v>
      </c>
      <c r="D47" s="61">
        <v>32.999834571868881</v>
      </c>
    </row>
    <row r="48" spans="1:4" x14ac:dyDescent="0.4">
      <c r="A48" s="61" t="s">
        <v>58</v>
      </c>
      <c r="B48" s="62">
        <v>219</v>
      </c>
      <c r="C48" s="63">
        <v>13120</v>
      </c>
      <c r="D48" s="61">
        <v>59.908675799086758</v>
      </c>
    </row>
    <row r="49" spans="1:4" x14ac:dyDescent="0.4">
      <c r="A49" s="61" t="s">
        <v>82</v>
      </c>
      <c r="B49" s="62">
        <v>329.3</v>
      </c>
      <c r="C49" s="63">
        <v>14500</v>
      </c>
      <c r="D49" s="61">
        <v>44.032796841785604</v>
      </c>
    </row>
    <row r="50" spans="1:4" x14ac:dyDescent="0.4">
      <c r="A50" s="61" t="s">
        <v>60</v>
      </c>
      <c r="B50" s="62">
        <v>104</v>
      </c>
      <c r="C50" s="63">
        <v>1000</v>
      </c>
      <c r="D50" s="61">
        <v>9.615384615384615</v>
      </c>
    </row>
    <row r="51" spans="1:4" x14ac:dyDescent="0.4">
      <c r="A51" s="61" t="s">
        <v>61</v>
      </c>
      <c r="B51" s="62">
        <v>572.70000000000005</v>
      </c>
      <c r="C51" s="63">
        <v>12500</v>
      </c>
      <c r="D51" s="61">
        <v>21.826436179500611</v>
      </c>
    </row>
    <row r="52" spans="1:4" x14ac:dyDescent="0.4">
      <c r="A52" s="61" t="s">
        <v>62</v>
      </c>
      <c r="B52" s="62">
        <v>264.5</v>
      </c>
      <c r="C52" s="63">
        <v>0</v>
      </c>
      <c r="D52" s="61">
        <v>0</v>
      </c>
    </row>
    <row r="53" spans="1:4" x14ac:dyDescent="0.4">
      <c r="A53" s="61" t="s">
        <v>63</v>
      </c>
      <c r="B53" s="62">
        <v>118.7</v>
      </c>
      <c r="C53" s="63">
        <v>5000</v>
      </c>
      <c r="D53" s="61">
        <v>42.122999157540015</v>
      </c>
    </row>
    <row r="54" spans="1:4" x14ac:dyDescent="0.4">
      <c r="A54" s="61" t="s">
        <v>64</v>
      </c>
      <c r="B54" s="62">
        <v>86.1</v>
      </c>
      <c r="C54" s="63">
        <v>2600</v>
      </c>
      <c r="D54" s="61">
        <v>30.197444831591174</v>
      </c>
    </row>
    <row r="55" spans="1:4" x14ac:dyDescent="0.4">
      <c r="A55" s="61" t="s">
        <v>65</v>
      </c>
      <c r="B55" s="62">
        <v>345.7</v>
      </c>
      <c r="C55" s="63">
        <v>12500</v>
      </c>
      <c r="D55" s="61">
        <v>36.158518947063932</v>
      </c>
    </row>
    <row r="56" spans="1:4" x14ac:dyDescent="0.4">
      <c r="A56" s="61" t="s">
        <v>66</v>
      </c>
      <c r="B56" s="62">
        <v>1468.6</v>
      </c>
      <c r="C56" s="63">
        <v>115000</v>
      </c>
      <c r="D56" s="61">
        <v>78.305869535612146</v>
      </c>
    </row>
    <row r="57" spans="1:4" x14ac:dyDescent="0.4">
      <c r="A57" s="61" t="s">
        <v>67</v>
      </c>
      <c r="B57" s="62">
        <v>183</v>
      </c>
      <c r="C57" s="63">
        <v>3200</v>
      </c>
      <c r="D57" s="61">
        <v>17.486338797814209</v>
      </c>
    </row>
    <row r="58" spans="1:4" x14ac:dyDescent="0.4">
      <c r="A58" s="61" t="s">
        <v>68</v>
      </c>
      <c r="B58" s="62">
        <v>204.4</v>
      </c>
      <c r="C58" s="63">
        <v>11000</v>
      </c>
      <c r="D58" s="61">
        <v>53.816046966731896</v>
      </c>
    </row>
    <row r="59" spans="1:4" x14ac:dyDescent="0.4">
      <c r="A59" s="61" t="s">
        <v>69</v>
      </c>
      <c r="B59" s="62">
        <v>524.70000000000005</v>
      </c>
      <c r="C59" s="63">
        <v>13000</v>
      </c>
      <c r="D59" s="61">
        <v>24.776062511911565</v>
      </c>
    </row>
    <row r="60" spans="1:4" x14ac:dyDescent="0.4">
      <c r="A60" s="61" t="s">
        <v>70</v>
      </c>
      <c r="B60" s="62">
        <v>181.2</v>
      </c>
      <c r="C60" s="63">
        <v>10000</v>
      </c>
      <c r="D60" s="61">
        <v>55.187637969094929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67"/>
  <sheetViews>
    <sheetView workbookViewId="0">
      <selection sqref="A1:XFD1"/>
    </sheetView>
  </sheetViews>
  <sheetFormatPr defaultRowHeight="14.6" x14ac:dyDescent="0.4"/>
  <cols>
    <col min="1" max="1" width="22.84375" customWidth="1"/>
    <col min="2" max="2" width="17.84375" customWidth="1"/>
    <col min="3" max="3" width="14.4609375" customWidth="1"/>
  </cols>
  <sheetData>
    <row r="1" spans="1:12" s="102" customFormat="1" ht="51" customHeight="1" x14ac:dyDescent="0.5">
      <c r="A1" s="103" t="s">
        <v>136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pans="1:12" s="4" customFormat="1" x14ac:dyDescent="0.4">
      <c r="A2" s="32"/>
      <c r="B2" s="33"/>
      <c r="C2" s="34"/>
      <c r="D2" s="35"/>
      <c r="E2" s="36"/>
      <c r="F2" s="36"/>
      <c r="G2" s="36"/>
      <c r="H2" s="36"/>
      <c r="I2" s="36"/>
      <c r="J2" s="36"/>
      <c r="K2" s="36"/>
      <c r="L2" s="36"/>
    </row>
    <row r="3" spans="1:12" s="31" customFormat="1" x14ac:dyDescent="0.4">
      <c r="A3" s="37" t="s">
        <v>133</v>
      </c>
      <c r="B3" s="38" t="s">
        <v>1</v>
      </c>
      <c r="C3" s="39" t="s">
        <v>2</v>
      </c>
      <c r="D3" s="40" t="s">
        <v>3</v>
      </c>
      <c r="E3" s="40" t="s">
        <v>4</v>
      </c>
      <c r="F3" s="40" t="s">
        <v>5</v>
      </c>
      <c r="G3" s="40" t="s">
        <v>6</v>
      </c>
      <c r="H3" s="40" t="s">
        <v>3</v>
      </c>
      <c r="I3" s="40" t="s">
        <v>7</v>
      </c>
      <c r="J3" s="40" t="s">
        <v>8</v>
      </c>
      <c r="K3" s="40" t="s">
        <v>9</v>
      </c>
      <c r="L3" s="40" t="s">
        <v>10</v>
      </c>
    </row>
    <row r="4" spans="1:12" s="31" customFormat="1" x14ac:dyDescent="0.4">
      <c r="A4" s="37"/>
      <c r="B4" s="38"/>
      <c r="C4" s="39"/>
      <c r="D4" s="40"/>
      <c r="E4" s="40"/>
      <c r="F4" s="40"/>
      <c r="G4" s="40"/>
      <c r="H4" s="40"/>
      <c r="I4" s="40"/>
      <c r="J4" s="40"/>
      <c r="K4" s="40"/>
      <c r="L4" s="40"/>
    </row>
    <row r="5" spans="1:12" x14ac:dyDescent="0.4">
      <c r="A5" s="54" t="s">
        <v>11</v>
      </c>
      <c r="B5" s="55">
        <v>52087.199999999997</v>
      </c>
      <c r="C5" s="56">
        <v>66351801</v>
      </c>
      <c r="D5" s="55">
        <v>1273.8599999999999</v>
      </c>
      <c r="E5" s="54">
        <v>849.24</v>
      </c>
      <c r="F5" s="54">
        <v>990.78</v>
      </c>
      <c r="G5" s="55">
        <v>1132.32</v>
      </c>
      <c r="H5" s="55">
        <v>1273.8599999999999</v>
      </c>
      <c r="I5" s="55">
        <v>1556.94</v>
      </c>
      <c r="J5" s="55">
        <v>1840.02</v>
      </c>
      <c r="K5" s="55">
        <v>2123.1</v>
      </c>
      <c r="L5" s="55">
        <v>2547.7199999999998</v>
      </c>
    </row>
    <row r="6" spans="1:12" x14ac:dyDescent="0.4">
      <c r="A6" s="54" t="s">
        <v>71</v>
      </c>
      <c r="B6" s="55">
        <v>52087.199999999997</v>
      </c>
      <c r="C6" s="56">
        <v>9017336</v>
      </c>
      <c r="D6" s="54">
        <v>173.12</v>
      </c>
      <c r="E6" s="54">
        <v>115.41</v>
      </c>
      <c r="F6" s="54">
        <v>134.65</v>
      </c>
      <c r="G6" s="54">
        <v>153.88</v>
      </c>
      <c r="H6" s="54">
        <v>173.12</v>
      </c>
      <c r="I6" s="54">
        <v>211.59</v>
      </c>
      <c r="J6" s="54">
        <v>250.06</v>
      </c>
      <c r="K6" s="54">
        <v>288.52999999999997</v>
      </c>
      <c r="L6" s="54">
        <v>346.24</v>
      </c>
    </row>
    <row r="7" spans="1:12" x14ac:dyDescent="0.4">
      <c r="A7" s="54" t="s">
        <v>72</v>
      </c>
      <c r="B7" s="55">
        <v>52087.199999999997</v>
      </c>
      <c r="C7" s="56">
        <v>4058635</v>
      </c>
      <c r="D7" s="54">
        <v>77.92</v>
      </c>
      <c r="E7" s="54">
        <v>51.95</v>
      </c>
      <c r="F7" s="54">
        <v>60.6</v>
      </c>
      <c r="G7" s="54">
        <v>69.260000000000005</v>
      </c>
      <c r="H7" s="54">
        <v>77.92</v>
      </c>
      <c r="I7" s="54">
        <v>95.24</v>
      </c>
      <c r="J7" s="54">
        <v>112.55</v>
      </c>
      <c r="K7" s="54">
        <v>129.87</v>
      </c>
      <c r="L7" s="54">
        <v>155.84</v>
      </c>
    </row>
    <row r="8" spans="1:12" x14ac:dyDescent="0.4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</row>
    <row r="9" spans="1:12" x14ac:dyDescent="0.4">
      <c r="A9" s="54" t="s">
        <v>14</v>
      </c>
      <c r="B9" s="54">
        <v>168</v>
      </c>
      <c r="C9" s="56">
        <v>4000</v>
      </c>
      <c r="D9" s="54">
        <v>23.81</v>
      </c>
      <c r="E9" s="55">
        <v>1032.47</v>
      </c>
      <c r="F9" s="55">
        <v>1204.55</v>
      </c>
      <c r="G9" s="55">
        <v>1376.62</v>
      </c>
      <c r="H9" s="55">
        <v>1548.71</v>
      </c>
      <c r="I9" s="55">
        <v>1892.87</v>
      </c>
      <c r="J9" s="55">
        <v>2237.02</v>
      </c>
      <c r="K9" s="55">
        <v>2581.1799999999998</v>
      </c>
      <c r="L9" s="55">
        <v>3097.42</v>
      </c>
    </row>
    <row r="10" spans="1:12" x14ac:dyDescent="0.4">
      <c r="A10" s="54" t="s">
        <v>15</v>
      </c>
      <c r="B10" s="54">
        <v>82.7</v>
      </c>
      <c r="C10" s="56">
        <v>1850</v>
      </c>
      <c r="D10" s="54">
        <v>22.37</v>
      </c>
      <c r="E10" s="55">
        <v>1031.51</v>
      </c>
      <c r="F10" s="55">
        <v>1203.43</v>
      </c>
      <c r="G10" s="55">
        <v>1375.34</v>
      </c>
      <c r="H10" s="55">
        <v>1547.27</v>
      </c>
      <c r="I10" s="55">
        <v>1891.11</v>
      </c>
      <c r="J10" s="55">
        <v>2234.94</v>
      </c>
      <c r="K10" s="55">
        <v>2578.7800000000002</v>
      </c>
      <c r="L10" s="55">
        <v>3094.54</v>
      </c>
    </row>
    <row r="11" spans="1:12" x14ac:dyDescent="0.4">
      <c r="A11" s="54" t="s">
        <v>16</v>
      </c>
      <c r="B11" s="54">
        <v>235.8</v>
      </c>
      <c r="C11" s="56">
        <v>5500</v>
      </c>
      <c r="D11" s="54">
        <v>23.32</v>
      </c>
      <c r="E11" s="55">
        <v>1032.1500000000001</v>
      </c>
      <c r="F11" s="55">
        <v>1204.17</v>
      </c>
      <c r="G11" s="55">
        <v>1376.19</v>
      </c>
      <c r="H11" s="55">
        <v>1548.22</v>
      </c>
      <c r="I11" s="55">
        <v>1892.27</v>
      </c>
      <c r="J11" s="55">
        <v>2236.31</v>
      </c>
      <c r="K11" s="55">
        <v>2580.37</v>
      </c>
      <c r="L11" s="55">
        <v>3096.44</v>
      </c>
    </row>
    <row r="12" spans="1:12" x14ac:dyDescent="0.4">
      <c r="A12" s="54" t="s">
        <v>17</v>
      </c>
      <c r="B12" s="54">
        <v>226.8</v>
      </c>
      <c r="C12" s="56">
        <v>2000</v>
      </c>
      <c r="D12" s="54">
        <v>8.82</v>
      </c>
      <c r="E12" s="55">
        <v>1022.48</v>
      </c>
      <c r="F12" s="55">
        <v>1192.8900000000001</v>
      </c>
      <c r="G12" s="55">
        <v>1363.3</v>
      </c>
      <c r="H12" s="55">
        <v>1533.72</v>
      </c>
      <c r="I12" s="55">
        <v>1874.55</v>
      </c>
      <c r="J12" s="55">
        <v>2215.37</v>
      </c>
      <c r="K12" s="55">
        <v>2556.1999999999998</v>
      </c>
      <c r="L12" s="55">
        <v>3067.44</v>
      </c>
    </row>
    <row r="13" spans="1:12" x14ac:dyDescent="0.4">
      <c r="A13" s="54" t="s">
        <v>73</v>
      </c>
      <c r="B13" s="54">
        <v>549.79999999999995</v>
      </c>
      <c r="C13" s="56">
        <v>24000</v>
      </c>
      <c r="D13" s="54">
        <v>43.65</v>
      </c>
      <c r="E13" s="55">
        <v>1045.7</v>
      </c>
      <c r="F13" s="55">
        <v>1219.98</v>
      </c>
      <c r="G13" s="55">
        <v>1394.26</v>
      </c>
      <c r="H13" s="55">
        <v>1568.55</v>
      </c>
      <c r="I13" s="55">
        <v>1917.12</v>
      </c>
      <c r="J13" s="55">
        <v>2265.6799999999998</v>
      </c>
      <c r="K13" s="55">
        <v>2614.25</v>
      </c>
      <c r="L13" s="55">
        <v>3137.1</v>
      </c>
    </row>
    <row r="14" spans="1:12" x14ac:dyDescent="0.4">
      <c r="A14" s="54" t="s">
        <v>74</v>
      </c>
      <c r="B14" s="54">
        <v>1035.0999999999999</v>
      </c>
      <c r="C14" s="56">
        <v>14000</v>
      </c>
      <c r="D14" s="54">
        <v>13.53</v>
      </c>
      <c r="E14" s="55">
        <v>1025.6199999999999</v>
      </c>
      <c r="F14" s="55">
        <v>1196.55</v>
      </c>
      <c r="G14" s="55">
        <v>1367.49</v>
      </c>
      <c r="H14" s="55">
        <v>1538.43</v>
      </c>
      <c r="I14" s="55">
        <v>1880.31</v>
      </c>
      <c r="J14" s="55">
        <v>2222.17</v>
      </c>
      <c r="K14" s="55">
        <v>2564.0500000000002</v>
      </c>
      <c r="L14" s="55">
        <v>3076.86</v>
      </c>
    </row>
    <row r="15" spans="1:12" x14ac:dyDescent="0.4">
      <c r="A15" s="54" t="s">
        <v>75</v>
      </c>
      <c r="B15" s="54">
        <v>3541.4</v>
      </c>
      <c r="C15" s="56">
        <v>165450</v>
      </c>
      <c r="D15" s="54">
        <v>46.72</v>
      </c>
      <c r="E15" s="55">
        <v>1047.75</v>
      </c>
      <c r="F15" s="55">
        <v>1222.3699999999999</v>
      </c>
      <c r="G15" s="55">
        <v>1396.99</v>
      </c>
      <c r="H15" s="55">
        <v>1571.62</v>
      </c>
      <c r="I15" s="55">
        <v>1920.87</v>
      </c>
      <c r="J15" s="55">
        <v>2270.11</v>
      </c>
      <c r="K15" s="55">
        <v>2619.37</v>
      </c>
      <c r="L15" s="55">
        <v>3143.24</v>
      </c>
    </row>
    <row r="16" spans="1:12" x14ac:dyDescent="0.4">
      <c r="A16" s="54" t="s">
        <v>21</v>
      </c>
      <c r="B16" s="54">
        <v>1152.5</v>
      </c>
      <c r="C16" s="56">
        <v>15000</v>
      </c>
      <c r="D16" s="54">
        <v>13.02</v>
      </c>
      <c r="E16" s="55">
        <v>1025.28</v>
      </c>
      <c r="F16" s="55">
        <v>1196.1600000000001</v>
      </c>
      <c r="G16" s="55">
        <v>1367.03</v>
      </c>
      <c r="H16" s="55">
        <v>1537.92</v>
      </c>
      <c r="I16" s="55">
        <v>1879.68</v>
      </c>
      <c r="J16" s="55">
        <v>2221.44</v>
      </c>
      <c r="K16" s="55">
        <v>2563.1999999999998</v>
      </c>
      <c r="L16" s="55">
        <v>3075.84</v>
      </c>
    </row>
    <row r="17" spans="1:12" x14ac:dyDescent="0.4">
      <c r="A17" s="54" t="s">
        <v>22</v>
      </c>
      <c r="B17" s="54">
        <v>201.1</v>
      </c>
      <c r="C17" s="56">
        <v>11500</v>
      </c>
      <c r="D17" s="54">
        <v>57.19</v>
      </c>
      <c r="E17" s="55">
        <v>1054.73</v>
      </c>
      <c r="F17" s="55">
        <v>1230.51</v>
      </c>
      <c r="G17" s="55">
        <v>1406.3</v>
      </c>
      <c r="H17" s="55">
        <v>1582.09</v>
      </c>
      <c r="I17" s="55">
        <v>1933.67</v>
      </c>
      <c r="J17" s="55">
        <v>2285.2399999999998</v>
      </c>
      <c r="K17" s="55">
        <v>2636.82</v>
      </c>
      <c r="L17" s="55">
        <v>3164.18</v>
      </c>
    </row>
    <row r="18" spans="1:12" x14ac:dyDescent="0.4">
      <c r="A18" s="54" t="s">
        <v>23</v>
      </c>
      <c r="B18" s="54">
        <v>3785</v>
      </c>
      <c r="C18" s="56">
        <v>99950</v>
      </c>
      <c r="D18" s="54">
        <v>26.41</v>
      </c>
      <c r="E18" s="55">
        <v>1034.21</v>
      </c>
      <c r="F18" s="55">
        <v>1206.57</v>
      </c>
      <c r="G18" s="55">
        <v>1378.94</v>
      </c>
      <c r="H18" s="55">
        <v>1551.31</v>
      </c>
      <c r="I18" s="55">
        <v>1896.05</v>
      </c>
      <c r="J18" s="55">
        <v>2240.7800000000002</v>
      </c>
      <c r="K18" s="55">
        <v>2585.52</v>
      </c>
      <c r="L18" s="55">
        <v>3102.62</v>
      </c>
    </row>
    <row r="19" spans="1:12" x14ac:dyDescent="0.4">
      <c r="A19" s="54" t="s">
        <v>24</v>
      </c>
      <c r="B19" s="54">
        <v>1790.1</v>
      </c>
      <c r="C19" s="56">
        <v>118000</v>
      </c>
      <c r="D19" s="54">
        <v>65.92</v>
      </c>
      <c r="E19" s="55">
        <v>1060.55</v>
      </c>
      <c r="F19" s="55">
        <v>1237.3</v>
      </c>
      <c r="G19" s="55">
        <v>1414.06</v>
      </c>
      <c r="H19" s="55">
        <v>1590.82</v>
      </c>
      <c r="I19" s="55">
        <v>1944.34</v>
      </c>
      <c r="J19" s="55">
        <v>2297.85</v>
      </c>
      <c r="K19" s="55">
        <v>2651.37</v>
      </c>
      <c r="L19" s="55">
        <v>3181.64</v>
      </c>
    </row>
    <row r="20" spans="1:12" x14ac:dyDescent="0.4">
      <c r="A20" s="54" t="s">
        <v>25</v>
      </c>
      <c r="B20" s="54">
        <v>1793.1</v>
      </c>
      <c r="C20" s="56">
        <v>99000</v>
      </c>
      <c r="D20" s="54">
        <v>55.21</v>
      </c>
      <c r="E20" s="55">
        <v>1053.4100000000001</v>
      </c>
      <c r="F20" s="55">
        <v>1228.97</v>
      </c>
      <c r="G20" s="55">
        <v>1404.54</v>
      </c>
      <c r="H20" s="55">
        <v>1580.11</v>
      </c>
      <c r="I20" s="55">
        <v>1931.25</v>
      </c>
      <c r="J20" s="55">
        <v>2282.38</v>
      </c>
      <c r="K20" s="55">
        <v>2633.52</v>
      </c>
      <c r="L20" s="55">
        <v>3160.22</v>
      </c>
    </row>
    <row r="21" spans="1:12" x14ac:dyDescent="0.4">
      <c r="A21" s="54" t="s">
        <v>26</v>
      </c>
      <c r="B21" s="54">
        <v>237.8</v>
      </c>
      <c r="C21" s="56">
        <v>12000</v>
      </c>
      <c r="D21" s="54">
        <v>50.46</v>
      </c>
      <c r="E21" s="55">
        <v>1050.24</v>
      </c>
      <c r="F21" s="55">
        <v>1225.28</v>
      </c>
      <c r="G21" s="55">
        <v>1400.31</v>
      </c>
      <c r="H21" s="55">
        <v>1575.36</v>
      </c>
      <c r="I21" s="55">
        <v>1925.44</v>
      </c>
      <c r="J21" s="55">
        <v>2275.52</v>
      </c>
      <c r="K21" s="55">
        <v>2625.6</v>
      </c>
      <c r="L21" s="55">
        <v>3150.72</v>
      </c>
    </row>
    <row r="22" spans="1:12" x14ac:dyDescent="0.4">
      <c r="A22" s="54" t="s">
        <v>76</v>
      </c>
      <c r="B22" s="54">
        <v>1003.5</v>
      </c>
      <c r="C22" s="56">
        <v>45000</v>
      </c>
      <c r="D22" s="54">
        <v>44.84</v>
      </c>
      <c r="E22" s="55">
        <v>1046.49</v>
      </c>
      <c r="F22" s="55">
        <v>1220.9100000000001</v>
      </c>
      <c r="G22" s="55">
        <v>1395.32</v>
      </c>
      <c r="H22" s="55">
        <v>1569.74</v>
      </c>
      <c r="I22" s="55">
        <v>1918.57</v>
      </c>
      <c r="J22" s="55">
        <v>2267.4</v>
      </c>
      <c r="K22" s="55">
        <v>2616.23</v>
      </c>
      <c r="L22" s="55">
        <v>3139.48</v>
      </c>
    </row>
    <row r="23" spans="1:12" x14ac:dyDescent="0.4">
      <c r="A23" s="54" t="s">
        <v>77</v>
      </c>
      <c r="B23" s="54">
        <v>160.5</v>
      </c>
      <c r="C23" s="56">
        <v>6500</v>
      </c>
      <c r="D23" s="54">
        <v>40.5</v>
      </c>
      <c r="E23" s="55">
        <v>1043.5999999999999</v>
      </c>
      <c r="F23" s="55">
        <v>1217.53</v>
      </c>
      <c r="G23" s="55">
        <v>1391.46</v>
      </c>
      <c r="H23" s="55">
        <v>1565.4</v>
      </c>
      <c r="I23" s="55">
        <v>1913.27</v>
      </c>
      <c r="J23" s="55">
        <v>2261.13</v>
      </c>
      <c r="K23" s="55">
        <v>2609</v>
      </c>
      <c r="L23" s="55">
        <v>3130.8</v>
      </c>
    </row>
    <row r="24" spans="1:12" x14ac:dyDescent="0.4">
      <c r="A24" s="54" t="s">
        <v>29</v>
      </c>
      <c r="B24" s="54">
        <v>1612.1</v>
      </c>
      <c r="C24" s="56">
        <v>63000</v>
      </c>
      <c r="D24" s="54">
        <v>39.08</v>
      </c>
      <c r="E24" s="55">
        <v>1042.6500000000001</v>
      </c>
      <c r="F24" s="55">
        <v>1216.43</v>
      </c>
      <c r="G24" s="55">
        <v>1390.2</v>
      </c>
      <c r="H24" s="55">
        <v>1563.98</v>
      </c>
      <c r="I24" s="55">
        <v>1911.53</v>
      </c>
      <c r="J24" s="55">
        <v>2259.08</v>
      </c>
      <c r="K24" s="55">
        <v>2606.63</v>
      </c>
      <c r="L24" s="55">
        <v>3127.96</v>
      </c>
    </row>
    <row r="25" spans="1:12" x14ac:dyDescent="0.4">
      <c r="A25" s="54" t="s">
        <v>30</v>
      </c>
      <c r="B25" s="54">
        <v>50.9</v>
      </c>
      <c r="C25" s="54">
        <v>750</v>
      </c>
      <c r="D25" s="54">
        <v>14.73</v>
      </c>
      <c r="E25" s="55">
        <v>1026.42</v>
      </c>
      <c r="F25" s="55">
        <v>1197.49</v>
      </c>
      <c r="G25" s="55">
        <v>1368.55</v>
      </c>
      <c r="H25" s="55">
        <v>1539.63</v>
      </c>
      <c r="I25" s="55">
        <v>1881.77</v>
      </c>
      <c r="J25" s="55">
        <v>2223.91</v>
      </c>
      <c r="K25" s="55">
        <v>2566.0500000000002</v>
      </c>
      <c r="L25" s="55">
        <v>3079.26</v>
      </c>
    </row>
    <row r="26" spans="1:12" x14ac:dyDescent="0.4">
      <c r="A26" s="54" t="s">
        <v>31</v>
      </c>
      <c r="B26" s="54">
        <v>214.9</v>
      </c>
      <c r="C26" s="56">
        <v>3500</v>
      </c>
      <c r="D26" s="54">
        <v>16.29</v>
      </c>
      <c r="E26" s="55">
        <v>1027.46</v>
      </c>
      <c r="F26" s="55">
        <v>1198.7</v>
      </c>
      <c r="G26" s="55">
        <v>1369.94</v>
      </c>
      <c r="H26" s="55">
        <v>1541.19</v>
      </c>
      <c r="I26" s="55">
        <v>1883.68</v>
      </c>
      <c r="J26" s="55">
        <v>2226.16</v>
      </c>
      <c r="K26" s="55">
        <v>2568.65</v>
      </c>
      <c r="L26" s="55">
        <v>3082.38</v>
      </c>
    </row>
    <row r="27" spans="1:12" x14ac:dyDescent="0.4">
      <c r="A27" s="54" t="s">
        <v>32</v>
      </c>
      <c r="B27" s="54">
        <v>151</v>
      </c>
      <c r="C27" s="56">
        <v>3700</v>
      </c>
      <c r="D27" s="54">
        <v>24.5</v>
      </c>
      <c r="E27" s="55">
        <v>1032.93</v>
      </c>
      <c r="F27" s="55">
        <v>1205.0899999999999</v>
      </c>
      <c r="G27" s="55">
        <v>1377.24</v>
      </c>
      <c r="H27" s="55">
        <v>1549.4</v>
      </c>
      <c r="I27" s="55">
        <v>1893.71</v>
      </c>
      <c r="J27" s="55">
        <v>2238.02</v>
      </c>
      <c r="K27" s="55">
        <v>2582.33</v>
      </c>
      <c r="L27" s="55">
        <v>3098.8</v>
      </c>
    </row>
    <row r="28" spans="1:12" x14ac:dyDescent="0.4">
      <c r="A28" s="54" t="s">
        <v>33</v>
      </c>
      <c r="B28" s="54">
        <v>168.5</v>
      </c>
      <c r="C28" s="56">
        <v>5000</v>
      </c>
      <c r="D28" s="54">
        <v>29.67</v>
      </c>
      <c r="E28" s="55">
        <v>1036.3800000000001</v>
      </c>
      <c r="F28" s="55">
        <v>1209.1099999999999</v>
      </c>
      <c r="G28" s="55">
        <v>1381.83</v>
      </c>
      <c r="H28" s="55">
        <v>1554.57</v>
      </c>
      <c r="I28" s="55">
        <v>1900.03</v>
      </c>
      <c r="J28" s="55">
        <v>2245.4899999999998</v>
      </c>
      <c r="K28" s="55">
        <v>2590.9499999999998</v>
      </c>
      <c r="L28" s="55">
        <v>3109.14</v>
      </c>
    </row>
    <row r="29" spans="1:12" x14ac:dyDescent="0.4">
      <c r="A29" s="54" t="s">
        <v>34</v>
      </c>
      <c r="B29" s="54">
        <v>1587.2</v>
      </c>
      <c r="C29" s="56">
        <v>57000</v>
      </c>
      <c r="D29" s="54">
        <v>35.909999999999997</v>
      </c>
      <c r="E29" s="55">
        <v>1040.54</v>
      </c>
      <c r="F29" s="55">
        <v>1213.96</v>
      </c>
      <c r="G29" s="55">
        <v>1387.38</v>
      </c>
      <c r="H29" s="55">
        <v>1560.81</v>
      </c>
      <c r="I29" s="55">
        <v>1907.66</v>
      </c>
      <c r="J29" s="55">
        <v>2254.5</v>
      </c>
      <c r="K29" s="55">
        <v>2601.35</v>
      </c>
      <c r="L29" s="55">
        <v>3121.62</v>
      </c>
    </row>
    <row r="30" spans="1:12" x14ac:dyDescent="0.4">
      <c r="A30" s="54" t="s">
        <v>35</v>
      </c>
      <c r="B30" s="54">
        <v>541.79999999999995</v>
      </c>
      <c r="C30" s="56">
        <v>12000</v>
      </c>
      <c r="D30" s="54">
        <v>22.15</v>
      </c>
      <c r="E30" s="55">
        <v>1031.3699999999999</v>
      </c>
      <c r="F30" s="55">
        <v>1203.26</v>
      </c>
      <c r="G30" s="55">
        <v>1375.15</v>
      </c>
      <c r="H30" s="55">
        <v>1547.05</v>
      </c>
      <c r="I30" s="55">
        <v>1890.84</v>
      </c>
      <c r="J30" s="55">
        <v>2234.62</v>
      </c>
      <c r="K30" s="55">
        <v>2578.42</v>
      </c>
      <c r="L30" s="55">
        <v>3094.1</v>
      </c>
    </row>
    <row r="31" spans="1:12" x14ac:dyDescent="0.4">
      <c r="A31" s="54" t="s">
        <v>131</v>
      </c>
      <c r="B31" s="54">
        <v>145.30000000000001</v>
      </c>
      <c r="C31" s="56">
        <v>7000</v>
      </c>
      <c r="D31" s="54">
        <v>48.18</v>
      </c>
      <c r="E31" s="55">
        <v>1048.72</v>
      </c>
      <c r="F31" s="55">
        <v>1223.5</v>
      </c>
      <c r="G31" s="55">
        <v>1398.29</v>
      </c>
      <c r="H31" s="55">
        <v>1573.08</v>
      </c>
      <c r="I31" s="55">
        <v>1922.66</v>
      </c>
      <c r="J31" s="55">
        <v>2272.2199999999998</v>
      </c>
      <c r="K31" s="55">
        <v>2621.8</v>
      </c>
      <c r="L31" s="55">
        <v>3146.16</v>
      </c>
    </row>
    <row r="32" spans="1:12" x14ac:dyDescent="0.4">
      <c r="A32" s="54" t="s">
        <v>37</v>
      </c>
      <c r="B32" s="54">
        <v>813.8</v>
      </c>
      <c r="C32" s="56">
        <v>49753</v>
      </c>
      <c r="D32" s="54">
        <v>61.14</v>
      </c>
      <c r="E32" s="55">
        <v>1057.3599999999999</v>
      </c>
      <c r="F32" s="55">
        <v>1233.58</v>
      </c>
      <c r="G32" s="55">
        <v>1409.81</v>
      </c>
      <c r="H32" s="55">
        <v>1586.04</v>
      </c>
      <c r="I32" s="55">
        <v>1938.5</v>
      </c>
      <c r="J32" s="55">
        <v>2290.94</v>
      </c>
      <c r="K32" s="55">
        <v>2643.4</v>
      </c>
      <c r="L32" s="55">
        <v>3172.08</v>
      </c>
    </row>
    <row r="33" spans="1:12" x14ac:dyDescent="0.4">
      <c r="A33" s="54" t="s">
        <v>38</v>
      </c>
      <c r="B33" s="54">
        <v>728.3</v>
      </c>
      <c r="C33" s="56">
        <v>34000</v>
      </c>
      <c r="D33" s="54">
        <v>46.68</v>
      </c>
      <c r="E33" s="55">
        <v>1047.72</v>
      </c>
      <c r="F33" s="55">
        <v>1222.3399999999999</v>
      </c>
      <c r="G33" s="55">
        <v>1396.95</v>
      </c>
      <c r="H33" s="55">
        <v>1571.58</v>
      </c>
      <c r="I33" s="55">
        <v>1920.82</v>
      </c>
      <c r="J33" s="55">
        <v>2270.06</v>
      </c>
      <c r="K33" s="55">
        <v>2619.3000000000002</v>
      </c>
      <c r="L33" s="55">
        <v>3143.16</v>
      </c>
    </row>
    <row r="34" spans="1:12" x14ac:dyDescent="0.4">
      <c r="A34" s="54" t="s">
        <v>39</v>
      </c>
      <c r="B34" s="54">
        <v>1713.1</v>
      </c>
      <c r="C34" s="56">
        <v>35000</v>
      </c>
      <c r="D34" s="54">
        <v>20.43</v>
      </c>
      <c r="E34" s="55">
        <v>1030.22</v>
      </c>
      <c r="F34" s="55">
        <v>1201.92</v>
      </c>
      <c r="G34" s="55">
        <v>1373.62</v>
      </c>
      <c r="H34" s="55">
        <v>1545.33</v>
      </c>
      <c r="I34" s="55">
        <v>1888.74</v>
      </c>
      <c r="J34" s="55">
        <v>2232.14</v>
      </c>
      <c r="K34" s="55">
        <v>2575.5500000000002</v>
      </c>
      <c r="L34" s="55">
        <v>3090.66</v>
      </c>
    </row>
    <row r="35" spans="1:12" x14ac:dyDescent="0.4">
      <c r="A35" s="54" t="s">
        <v>40</v>
      </c>
      <c r="B35" s="54">
        <v>814.3</v>
      </c>
      <c r="C35" s="56">
        <v>15000</v>
      </c>
      <c r="D35" s="54">
        <v>18.420000000000002</v>
      </c>
      <c r="E35" s="55">
        <v>1028.8800000000001</v>
      </c>
      <c r="F35" s="55">
        <v>1200.3599999999999</v>
      </c>
      <c r="G35" s="55">
        <v>1371.83</v>
      </c>
      <c r="H35" s="55">
        <v>1543.32</v>
      </c>
      <c r="I35" s="55">
        <v>1886.28</v>
      </c>
      <c r="J35" s="55">
        <v>2229.2399999999998</v>
      </c>
      <c r="K35" s="55">
        <v>2572.1999999999998</v>
      </c>
      <c r="L35" s="55">
        <v>3086.64</v>
      </c>
    </row>
    <row r="36" spans="1:12" x14ac:dyDescent="0.4">
      <c r="A36" s="54" t="s">
        <v>41</v>
      </c>
      <c r="B36" s="54">
        <v>41.7</v>
      </c>
      <c r="C36" s="54">
        <v>250</v>
      </c>
      <c r="D36" s="54">
        <v>6</v>
      </c>
      <c r="E36" s="55">
        <v>1020.6</v>
      </c>
      <c r="F36" s="55">
        <v>1190.7</v>
      </c>
      <c r="G36" s="55">
        <v>1360.79</v>
      </c>
      <c r="H36" s="55">
        <v>1530.9</v>
      </c>
      <c r="I36" s="55">
        <v>1871.1</v>
      </c>
      <c r="J36" s="55">
        <v>2211.3000000000002</v>
      </c>
      <c r="K36" s="55">
        <v>2551.5</v>
      </c>
      <c r="L36" s="55">
        <v>3061.8</v>
      </c>
    </row>
    <row r="37" spans="1:12" x14ac:dyDescent="0.4">
      <c r="A37" s="54" t="s">
        <v>42</v>
      </c>
      <c r="B37" s="54">
        <v>55.8</v>
      </c>
      <c r="C37" s="56">
        <v>1500</v>
      </c>
      <c r="D37" s="54">
        <v>26.88</v>
      </c>
      <c r="E37" s="55">
        <v>1034.52</v>
      </c>
      <c r="F37" s="55">
        <v>1206.94</v>
      </c>
      <c r="G37" s="55">
        <v>1379.35</v>
      </c>
      <c r="H37" s="55">
        <v>1551.78</v>
      </c>
      <c r="I37" s="55">
        <v>1896.62</v>
      </c>
      <c r="J37" s="55">
        <v>2241.46</v>
      </c>
      <c r="K37" s="55">
        <v>2586.3000000000002</v>
      </c>
      <c r="L37" s="55">
        <v>3103.56</v>
      </c>
    </row>
    <row r="38" spans="1:12" x14ac:dyDescent="0.4">
      <c r="A38" s="54" t="s">
        <v>43</v>
      </c>
      <c r="B38" s="54">
        <v>534.5</v>
      </c>
      <c r="C38" s="56">
        <v>29000</v>
      </c>
      <c r="D38" s="54">
        <v>54.26</v>
      </c>
      <c r="E38" s="55">
        <v>1052.77</v>
      </c>
      <c r="F38" s="55">
        <v>1228.23</v>
      </c>
      <c r="G38" s="55">
        <v>1403.69</v>
      </c>
      <c r="H38" s="55">
        <v>1579.16</v>
      </c>
      <c r="I38" s="55">
        <v>1930.09</v>
      </c>
      <c r="J38" s="55">
        <v>2281.0100000000002</v>
      </c>
      <c r="K38" s="55">
        <v>2631.93</v>
      </c>
      <c r="L38" s="55">
        <v>3158.32</v>
      </c>
    </row>
    <row r="39" spans="1:12" x14ac:dyDescent="0.4">
      <c r="A39" s="54" t="s">
        <v>132</v>
      </c>
      <c r="B39" s="54">
        <v>140.19999999999999</v>
      </c>
      <c r="C39" s="56">
        <v>9000</v>
      </c>
      <c r="D39" s="54">
        <v>64.19</v>
      </c>
      <c r="E39" s="55">
        <v>1059.3900000000001</v>
      </c>
      <c r="F39" s="55">
        <v>1235.96</v>
      </c>
      <c r="G39" s="55">
        <v>1412.52</v>
      </c>
      <c r="H39" s="55">
        <v>1589.09</v>
      </c>
      <c r="I39" s="55">
        <v>1942.22</v>
      </c>
      <c r="J39" s="55">
        <v>2295.35</v>
      </c>
      <c r="K39" s="55">
        <v>2648.48</v>
      </c>
      <c r="L39" s="55">
        <v>3178.18</v>
      </c>
    </row>
    <row r="40" spans="1:12" x14ac:dyDescent="0.4">
      <c r="A40" s="54" t="s">
        <v>78</v>
      </c>
      <c r="B40" s="54">
        <v>1071.5</v>
      </c>
      <c r="C40" s="56">
        <v>73000</v>
      </c>
      <c r="D40" s="54">
        <v>68.13</v>
      </c>
      <c r="E40" s="55">
        <v>1062.02</v>
      </c>
      <c r="F40" s="55">
        <v>1239.02</v>
      </c>
      <c r="G40" s="55">
        <v>1416.02</v>
      </c>
      <c r="H40" s="55">
        <v>1593.03</v>
      </c>
      <c r="I40" s="55">
        <v>1947.04</v>
      </c>
      <c r="J40" s="55">
        <v>2301.04</v>
      </c>
      <c r="K40" s="55">
        <v>2655.05</v>
      </c>
      <c r="L40" s="55">
        <v>3186.06</v>
      </c>
    </row>
    <row r="41" spans="1:12" x14ac:dyDescent="0.4">
      <c r="A41" s="54" t="s">
        <v>46</v>
      </c>
      <c r="B41" s="54">
        <v>130.1</v>
      </c>
      <c r="C41" s="56">
        <v>4000</v>
      </c>
      <c r="D41" s="54">
        <v>30.75</v>
      </c>
      <c r="E41" s="55">
        <v>1037.0999999999999</v>
      </c>
      <c r="F41" s="55">
        <v>1209.95</v>
      </c>
      <c r="G41" s="55">
        <v>1382.79</v>
      </c>
      <c r="H41" s="55">
        <v>1555.65</v>
      </c>
      <c r="I41" s="55">
        <v>1901.35</v>
      </c>
      <c r="J41" s="55">
        <v>2247.0500000000002</v>
      </c>
      <c r="K41" s="55">
        <v>2592.75</v>
      </c>
      <c r="L41" s="55">
        <v>3111.3</v>
      </c>
    </row>
    <row r="42" spans="1:12" x14ac:dyDescent="0.4">
      <c r="A42" s="54" t="s">
        <v>47</v>
      </c>
      <c r="B42" s="54">
        <v>42.2</v>
      </c>
      <c r="C42" s="54">
        <v>0</v>
      </c>
      <c r="D42" s="54">
        <v>0</v>
      </c>
      <c r="E42" s="55">
        <v>1016.6</v>
      </c>
      <c r="F42" s="55">
        <v>1186.03</v>
      </c>
      <c r="G42" s="55">
        <v>1355.46</v>
      </c>
      <c r="H42" s="55">
        <v>1524.9</v>
      </c>
      <c r="I42" s="55">
        <v>1863.77</v>
      </c>
      <c r="J42" s="55">
        <v>2202.63</v>
      </c>
      <c r="K42" s="55">
        <v>2541.5</v>
      </c>
      <c r="L42" s="55">
        <v>3049.8</v>
      </c>
    </row>
    <row r="43" spans="1:12" x14ac:dyDescent="0.4">
      <c r="A43" s="54" t="s">
        <v>48</v>
      </c>
      <c r="B43" s="54">
        <v>73.599999999999994</v>
      </c>
      <c r="C43" s="56">
        <v>2750</v>
      </c>
      <c r="D43" s="54">
        <v>37.36</v>
      </c>
      <c r="E43" s="55">
        <v>1041.51</v>
      </c>
      <c r="F43" s="55">
        <v>1215.0899999999999</v>
      </c>
      <c r="G43" s="55">
        <v>1388.67</v>
      </c>
      <c r="H43" s="55">
        <v>1562.26</v>
      </c>
      <c r="I43" s="55">
        <v>1909.43</v>
      </c>
      <c r="J43" s="55">
        <v>2256.59</v>
      </c>
      <c r="K43" s="55">
        <v>2603.77</v>
      </c>
      <c r="L43" s="55">
        <v>3124.52</v>
      </c>
    </row>
    <row r="44" spans="1:12" x14ac:dyDescent="0.4">
      <c r="A44" s="54" t="s">
        <v>49</v>
      </c>
      <c r="B44" s="54">
        <v>1345.1</v>
      </c>
      <c r="C44" s="56">
        <v>47000</v>
      </c>
      <c r="D44" s="54">
        <v>34.94</v>
      </c>
      <c r="E44" s="55">
        <v>1039.8900000000001</v>
      </c>
      <c r="F44" s="55">
        <v>1213.21</v>
      </c>
      <c r="G44" s="55">
        <v>1386.52</v>
      </c>
      <c r="H44" s="55">
        <v>1559.84</v>
      </c>
      <c r="I44" s="55">
        <v>1906.47</v>
      </c>
      <c r="J44" s="55">
        <v>2253.1</v>
      </c>
      <c r="K44" s="55">
        <v>2599.73</v>
      </c>
      <c r="L44" s="55">
        <v>3119.68</v>
      </c>
    </row>
    <row r="45" spans="1:12" x14ac:dyDescent="0.4">
      <c r="A45" s="54" t="s">
        <v>50</v>
      </c>
      <c r="B45" s="54">
        <v>287.60000000000002</v>
      </c>
      <c r="C45" s="56">
        <v>9000</v>
      </c>
      <c r="D45" s="54">
        <v>31.29</v>
      </c>
      <c r="E45" s="55">
        <v>1037.46</v>
      </c>
      <c r="F45" s="55">
        <v>1210.3699999999999</v>
      </c>
      <c r="G45" s="55">
        <v>1383.27</v>
      </c>
      <c r="H45" s="55">
        <v>1556.19</v>
      </c>
      <c r="I45" s="55">
        <v>1902.01</v>
      </c>
      <c r="J45" s="55">
        <v>2247.83</v>
      </c>
      <c r="K45" s="55">
        <v>2593.65</v>
      </c>
      <c r="L45" s="55">
        <v>3112.38</v>
      </c>
    </row>
    <row r="46" spans="1:12" x14ac:dyDescent="0.4">
      <c r="A46" s="54" t="s">
        <v>51</v>
      </c>
      <c r="B46" s="54">
        <v>91.3</v>
      </c>
      <c r="C46" s="56">
        <v>5250</v>
      </c>
      <c r="D46" s="54">
        <v>57.5</v>
      </c>
      <c r="E46" s="55">
        <v>1054.93</v>
      </c>
      <c r="F46" s="55">
        <v>1230.75</v>
      </c>
      <c r="G46" s="55">
        <v>1406.57</v>
      </c>
      <c r="H46" s="55">
        <v>1582.4</v>
      </c>
      <c r="I46" s="55">
        <v>1934.05</v>
      </c>
      <c r="J46" s="55">
        <v>2285.69</v>
      </c>
      <c r="K46" s="55">
        <v>2637.33</v>
      </c>
      <c r="L46" s="55">
        <v>3164.8</v>
      </c>
    </row>
    <row r="47" spans="1:12" x14ac:dyDescent="0.4">
      <c r="A47" s="54" t="s">
        <v>52</v>
      </c>
      <c r="B47" s="54">
        <v>452.5</v>
      </c>
      <c r="C47" s="56">
        <v>12099</v>
      </c>
      <c r="D47" s="54">
        <v>26.74</v>
      </c>
      <c r="E47" s="55">
        <v>1034.43</v>
      </c>
      <c r="F47" s="55">
        <v>1206.83</v>
      </c>
      <c r="G47" s="55">
        <v>1379.23</v>
      </c>
      <c r="H47" s="55">
        <v>1551.64</v>
      </c>
      <c r="I47" s="55">
        <v>1896.45</v>
      </c>
      <c r="J47" s="55">
        <v>2241.25</v>
      </c>
      <c r="K47" s="55">
        <v>2586.0700000000002</v>
      </c>
      <c r="L47" s="55">
        <v>3103.28</v>
      </c>
    </row>
    <row r="48" spans="1:12" x14ac:dyDescent="0.4">
      <c r="A48" s="54" t="s">
        <v>53</v>
      </c>
      <c r="B48" s="54">
        <v>167</v>
      </c>
      <c r="C48" s="56">
        <v>7250</v>
      </c>
      <c r="D48" s="54">
        <v>43.41</v>
      </c>
      <c r="E48" s="55">
        <v>1045.54</v>
      </c>
      <c r="F48" s="55">
        <v>1219.79</v>
      </c>
      <c r="G48" s="55">
        <v>1394.05</v>
      </c>
      <c r="H48" s="55">
        <v>1568.31</v>
      </c>
      <c r="I48" s="55">
        <v>1916.83</v>
      </c>
      <c r="J48" s="55">
        <v>2265.33</v>
      </c>
      <c r="K48" s="55">
        <v>2613.85</v>
      </c>
      <c r="L48" s="55">
        <v>3136.62</v>
      </c>
    </row>
    <row r="49" spans="1:12" x14ac:dyDescent="0.4">
      <c r="A49" s="54" t="s">
        <v>79</v>
      </c>
      <c r="B49" s="54">
        <v>160.80000000000001</v>
      </c>
      <c r="C49" s="56">
        <v>5500</v>
      </c>
      <c r="D49" s="54">
        <v>34.200000000000003</v>
      </c>
      <c r="E49" s="55">
        <v>1039.4000000000001</v>
      </c>
      <c r="F49" s="55">
        <v>1212.6300000000001</v>
      </c>
      <c r="G49" s="55">
        <v>1385.86</v>
      </c>
      <c r="H49" s="55">
        <v>1559.1</v>
      </c>
      <c r="I49" s="55">
        <v>1905.57</v>
      </c>
      <c r="J49" s="55">
        <v>2252.0300000000002</v>
      </c>
      <c r="K49" s="55">
        <v>2598.5</v>
      </c>
      <c r="L49" s="55">
        <v>3118.2</v>
      </c>
    </row>
    <row r="50" spans="1:12" x14ac:dyDescent="0.4">
      <c r="A50" s="54" t="s">
        <v>80</v>
      </c>
      <c r="B50" s="54">
        <v>93.3</v>
      </c>
      <c r="C50" s="56">
        <v>3600</v>
      </c>
      <c r="D50" s="54">
        <v>38.590000000000003</v>
      </c>
      <c r="E50" s="55">
        <v>1042.33</v>
      </c>
      <c r="F50" s="55">
        <v>1216.04</v>
      </c>
      <c r="G50" s="55">
        <v>1389.76</v>
      </c>
      <c r="H50" s="55">
        <v>1563.49</v>
      </c>
      <c r="I50" s="55">
        <v>1910.94</v>
      </c>
      <c r="J50" s="55">
        <v>2258.37</v>
      </c>
      <c r="K50" s="55">
        <v>2605.8200000000002</v>
      </c>
      <c r="L50" s="55">
        <v>3126.98</v>
      </c>
    </row>
    <row r="51" spans="1:12" x14ac:dyDescent="0.4">
      <c r="A51" s="54" t="s">
        <v>81</v>
      </c>
      <c r="B51" s="54">
        <v>841.3</v>
      </c>
      <c r="C51" s="56">
        <v>29000</v>
      </c>
      <c r="D51" s="54">
        <v>34.47</v>
      </c>
      <c r="E51" s="55">
        <v>1039.58</v>
      </c>
      <c r="F51" s="55">
        <v>1212.8399999999999</v>
      </c>
      <c r="G51" s="55">
        <v>1386.1</v>
      </c>
      <c r="H51" s="55">
        <v>1559.37</v>
      </c>
      <c r="I51" s="55">
        <v>1905.9</v>
      </c>
      <c r="J51" s="55">
        <v>2252.42</v>
      </c>
      <c r="K51" s="55">
        <v>2598.9499999999998</v>
      </c>
      <c r="L51" s="55">
        <v>3118.74</v>
      </c>
    </row>
    <row r="52" spans="1:12" x14ac:dyDescent="0.4">
      <c r="A52" s="54" t="s">
        <v>57</v>
      </c>
      <c r="B52" s="54">
        <v>17423.5</v>
      </c>
      <c r="C52" s="56">
        <v>574030</v>
      </c>
      <c r="D52" s="54">
        <v>32.950000000000003</v>
      </c>
      <c r="E52" s="55">
        <v>1038.57</v>
      </c>
      <c r="F52" s="55">
        <v>1211.6600000000001</v>
      </c>
      <c r="G52" s="55">
        <v>1384.75</v>
      </c>
      <c r="H52" s="55">
        <v>1557.85</v>
      </c>
      <c r="I52" s="55">
        <v>1904.04</v>
      </c>
      <c r="J52" s="55">
        <v>2250.2199999999998</v>
      </c>
      <c r="K52" s="55">
        <v>2596.42</v>
      </c>
      <c r="L52" s="55">
        <v>3115.7</v>
      </c>
    </row>
    <row r="53" spans="1:12" x14ac:dyDescent="0.4">
      <c r="A53" s="54" t="s">
        <v>58</v>
      </c>
      <c r="B53" s="54">
        <v>219.5</v>
      </c>
      <c r="C53" s="56">
        <v>13120</v>
      </c>
      <c r="D53" s="54">
        <v>59.77</v>
      </c>
      <c r="E53" s="55">
        <v>1056.45</v>
      </c>
      <c r="F53" s="55">
        <v>1232.52</v>
      </c>
      <c r="G53" s="55">
        <v>1408.59</v>
      </c>
      <c r="H53" s="55">
        <v>1584.67</v>
      </c>
      <c r="I53" s="55">
        <v>1936.82</v>
      </c>
      <c r="J53" s="55">
        <v>2288.96</v>
      </c>
      <c r="K53" s="55">
        <v>2641.12</v>
      </c>
      <c r="L53" s="55">
        <v>3169.34</v>
      </c>
    </row>
    <row r="54" spans="1:12" x14ac:dyDescent="0.4">
      <c r="A54" s="54" t="s">
        <v>82</v>
      </c>
      <c r="B54" s="54">
        <v>327.39999999999998</v>
      </c>
      <c r="C54" s="56">
        <v>14500</v>
      </c>
      <c r="D54" s="54">
        <v>44.29</v>
      </c>
      <c r="E54" s="55">
        <v>1046.1300000000001</v>
      </c>
      <c r="F54" s="55">
        <v>1220.48</v>
      </c>
      <c r="G54" s="55">
        <v>1394.83</v>
      </c>
      <c r="H54" s="55">
        <v>1569.19</v>
      </c>
      <c r="I54" s="55">
        <v>1917.9</v>
      </c>
      <c r="J54" s="55">
        <v>2266.6</v>
      </c>
      <c r="K54" s="55">
        <v>2615.3200000000002</v>
      </c>
      <c r="L54" s="55">
        <v>3138.38</v>
      </c>
    </row>
    <row r="55" spans="1:12" x14ac:dyDescent="0.4">
      <c r="A55" s="54" t="s">
        <v>60</v>
      </c>
      <c r="B55" s="54">
        <v>104.8</v>
      </c>
      <c r="C55" s="56">
        <v>1500</v>
      </c>
      <c r="D55" s="54">
        <v>14.31</v>
      </c>
      <c r="E55" s="55">
        <v>1026.1400000000001</v>
      </c>
      <c r="F55" s="55">
        <v>1197.1600000000001</v>
      </c>
      <c r="G55" s="55">
        <v>1368.18</v>
      </c>
      <c r="H55" s="55">
        <v>1539.21</v>
      </c>
      <c r="I55" s="55">
        <v>1881.26</v>
      </c>
      <c r="J55" s="55">
        <v>2223.3000000000002</v>
      </c>
      <c r="K55" s="55">
        <v>2565.35</v>
      </c>
      <c r="L55" s="55">
        <v>3078.42</v>
      </c>
    </row>
    <row r="56" spans="1:12" x14ac:dyDescent="0.4">
      <c r="A56" s="54" t="s">
        <v>61</v>
      </c>
      <c r="B56" s="54">
        <v>581.20000000000005</v>
      </c>
      <c r="C56" s="56">
        <v>12500</v>
      </c>
      <c r="D56" s="54">
        <v>21.51</v>
      </c>
      <c r="E56" s="55">
        <v>1030.94</v>
      </c>
      <c r="F56" s="55">
        <v>1202.76</v>
      </c>
      <c r="G56" s="55">
        <v>1374.58</v>
      </c>
      <c r="H56" s="55">
        <v>1546.41</v>
      </c>
      <c r="I56" s="55">
        <v>1890.06</v>
      </c>
      <c r="J56" s="55">
        <v>2233.6999999999998</v>
      </c>
      <c r="K56" s="55">
        <v>2577.35</v>
      </c>
      <c r="L56" s="55">
        <v>3092.82</v>
      </c>
    </row>
    <row r="57" spans="1:12" x14ac:dyDescent="0.4">
      <c r="A57" s="54" t="s">
        <v>62</v>
      </c>
      <c r="B57" s="54">
        <v>264.3</v>
      </c>
      <c r="C57" s="54">
        <v>0</v>
      </c>
      <c r="D57" s="54">
        <v>0</v>
      </c>
      <c r="E57" s="55">
        <v>1016.6</v>
      </c>
      <c r="F57" s="55">
        <v>1186.03</v>
      </c>
      <c r="G57" s="55">
        <v>1355.46</v>
      </c>
      <c r="H57" s="55">
        <v>1524.9</v>
      </c>
      <c r="I57" s="55">
        <v>1863.77</v>
      </c>
      <c r="J57" s="55">
        <v>2202.63</v>
      </c>
      <c r="K57" s="55">
        <v>2541.5</v>
      </c>
      <c r="L57" s="55">
        <v>3049.8</v>
      </c>
    </row>
    <row r="58" spans="1:12" x14ac:dyDescent="0.4">
      <c r="A58" s="54" t="s">
        <v>63</v>
      </c>
      <c r="B58" s="54">
        <v>121.3</v>
      </c>
      <c r="C58" s="56">
        <v>5000</v>
      </c>
      <c r="D58" s="54">
        <v>41.22</v>
      </c>
      <c r="E58" s="55">
        <v>1044.08</v>
      </c>
      <c r="F58" s="55">
        <v>1218.0899999999999</v>
      </c>
      <c r="G58" s="55">
        <v>1392.1</v>
      </c>
      <c r="H58" s="55">
        <v>1566.12</v>
      </c>
      <c r="I58" s="55">
        <v>1914.15</v>
      </c>
      <c r="J58" s="55">
        <v>2262.17</v>
      </c>
      <c r="K58" s="55">
        <v>2610.1999999999998</v>
      </c>
      <c r="L58" s="55">
        <v>3132.24</v>
      </c>
    </row>
    <row r="59" spans="1:12" x14ac:dyDescent="0.4">
      <c r="A59" s="54" t="s">
        <v>64</v>
      </c>
      <c r="B59" s="54">
        <v>86.7</v>
      </c>
      <c r="C59" s="56">
        <v>2600</v>
      </c>
      <c r="D59" s="54">
        <v>29.99</v>
      </c>
      <c r="E59" s="55">
        <v>1036.5899999999999</v>
      </c>
      <c r="F59" s="55">
        <v>1209.3599999999999</v>
      </c>
      <c r="G59" s="55">
        <v>1382.12</v>
      </c>
      <c r="H59" s="55">
        <v>1554.89</v>
      </c>
      <c r="I59" s="55">
        <v>1900.42</v>
      </c>
      <c r="J59" s="55">
        <v>2245.9499999999998</v>
      </c>
      <c r="K59" s="55">
        <v>2591.48</v>
      </c>
      <c r="L59" s="55">
        <v>3109.78</v>
      </c>
    </row>
    <row r="60" spans="1:12" x14ac:dyDescent="0.4">
      <c r="A60" s="54" t="s">
        <v>65</v>
      </c>
      <c r="B60" s="54">
        <v>346.3</v>
      </c>
      <c r="C60" s="56">
        <v>12500</v>
      </c>
      <c r="D60" s="54">
        <v>36.1</v>
      </c>
      <c r="E60" s="55">
        <v>1040.67</v>
      </c>
      <c r="F60" s="55">
        <v>1214.1099999999999</v>
      </c>
      <c r="G60" s="55">
        <v>1387.55</v>
      </c>
      <c r="H60" s="55">
        <v>1561</v>
      </c>
      <c r="I60" s="55">
        <v>1907.89</v>
      </c>
      <c r="J60" s="55">
        <v>2254.77</v>
      </c>
      <c r="K60" s="55">
        <v>2601.67</v>
      </c>
      <c r="L60" s="55">
        <v>3122</v>
      </c>
    </row>
    <row r="61" spans="1:12" x14ac:dyDescent="0.4">
      <c r="A61" s="54" t="s">
        <v>66</v>
      </c>
      <c r="B61" s="54">
        <v>1469.4</v>
      </c>
      <c r="C61" s="56">
        <v>123350</v>
      </c>
      <c r="D61" s="54">
        <v>83.95</v>
      </c>
      <c r="E61" s="55">
        <v>1072.57</v>
      </c>
      <c r="F61" s="55">
        <v>1251.32</v>
      </c>
      <c r="G61" s="55">
        <v>1430.08</v>
      </c>
      <c r="H61" s="55">
        <v>1608.85</v>
      </c>
      <c r="I61" s="55">
        <v>1966.38</v>
      </c>
      <c r="J61" s="55">
        <v>2323.89</v>
      </c>
      <c r="K61" s="55">
        <v>2681.42</v>
      </c>
      <c r="L61" s="55">
        <v>3217.7</v>
      </c>
    </row>
    <row r="62" spans="1:12" x14ac:dyDescent="0.4">
      <c r="A62" s="54" t="s">
        <v>67</v>
      </c>
      <c r="B62" s="54">
        <v>188.1</v>
      </c>
      <c r="C62" s="56">
        <v>3360</v>
      </c>
      <c r="D62" s="54">
        <v>17.86</v>
      </c>
      <c r="E62" s="55">
        <v>1028.51</v>
      </c>
      <c r="F62" s="55">
        <v>1199.92</v>
      </c>
      <c r="G62" s="55">
        <v>1371.34</v>
      </c>
      <c r="H62" s="55">
        <v>1542.76</v>
      </c>
      <c r="I62" s="55">
        <v>1885.6</v>
      </c>
      <c r="J62" s="55">
        <v>2228.4299999999998</v>
      </c>
      <c r="K62" s="55">
        <v>2571.27</v>
      </c>
      <c r="L62" s="55">
        <v>3085.52</v>
      </c>
    </row>
    <row r="63" spans="1:12" x14ac:dyDescent="0.4">
      <c r="A63" s="54" t="s">
        <v>68</v>
      </c>
      <c r="B63" s="54">
        <v>206</v>
      </c>
      <c r="C63" s="56">
        <v>11000</v>
      </c>
      <c r="D63" s="54">
        <v>53.4</v>
      </c>
      <c r="E63" s="55">
        <v>1052.2</v>
      </c>
      <c r="F63" s="55">
        <v>1227.56</v>
      </c>
      <c r="G63" s="55">
        <v>1402.93</v>
      </c>
      <c r="H63" s="55">
        <v>1578.3</v>
      </c>
      <c r="I63" s="55">
        <v>1929.04</v>
      </c>
      <c r="J63" s="55">
        <v>2279.7600000000002</v>
      </c>
      <c r="K63" s="55">
        <v>2630.5</v>
      </c>
      <c r="L63" s="55">
        <v>3156.6</v>
      </c>
    </row>
    <row r="64" spans="1:12" x14ac:dyDescent="0.4">
      <c r="A64" s="54" t="s">
        <v>69</v>
      </c>
      <c r="B64" s="54">
        <v>534.29999999999995</v>
      </c>
      <c r="C64" s="56">
        <v>13000</v>
      </c>
      <c r="D64" s="54">
        <v>24.33</v>
      </c>
      <c r="E64" s="55">
        <v>1032.82</v>
      </c>
      <c r="F64" s="55">
        <v>1204.95</v>
      </c>
      <c r="G64" s="55">
        <v>1377.09</v>
      </c>
      <c r="H64" s="55">
        <v>1549.23</v>
      </c>
      <c r="I64" s="55">
        <v>1893.51</v>
      </c>
      <c r="J64" s="55">
        <v>2237.77</v>
      </c>
      <c r="K64" s="55">
        <v>2582.0500000000002</v>
      </c>
      <c r="L64" s="55">
        <v>3098.46</v>
      </c>
    </row>
    <row r="65" spans="1:12" x14ac:dyDescent="0.4">
      <c r="A65" s="54" t="s">
        <v>70</v>
      </c>
      <c r="B65" s="54">
        <v>181.5</v>
      </c>
      <c r="C65" s="56">
        <v>10500</v>
      </c>
      <c r="D65" s="54">
        <v>57.85</v>
      </c>
      <c r="E65" s="55">
        <v>1055.17</v>
      </c>
      <c r="F65" s="55">
        <v>1231.02</v>
      </c>
      <c r="G65" s="55">
        <v>1406.88</v>
      </c>
      <c r="H65" s="55">
        <v>1582.75</v>
      </c>
      <c r="I65" s="55">
        <v>1934.48</v>
      </c>
      <c r="J65" s="55">
        <v>2286.19</v>
      </c>
      <c r="K65" s="55">
        <v>2637.92</v>
      </c>
      <c r="L65" s="55">
        <v>3165.5</v>
      </c>
    </row>
    <row r="67" spans="1:12" x14ac:dyDescent="0.4">
      <c r="A67" s="30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65"/>
  <sheetViews>
    <sheetView workbookViewId="0">
      <selection sqref="A1:XFD1"/>
    </sheetView>
  </sheetViews>
  <sheetFormatPr defaultRowHeight="14.6" x14ac:dyDescent="0.4"/>
  <cols>
    <col min="1" max="1" width="24.15234375" customWidth="1"/>
    <col min="3" max="3" width="9.84375" customWidth="1"/>
    <col min="4" max="4" width="8.69140625" customWidth="1"/>
    <col min="5" max="5" width="10" customWidth="1"/>
    <col min="6" max="6" width="8" customWidth="1"/>
    <col min="7" max="7" width="7.84375" bestFit="1" customWidth="1"/>
  </cols>
  <sheetData>
    <row r="1" spans="1:12" s="102" customFormat="1" ht="51" customHeight="1" x14ac:dyDescent="0.5">
      <c r="A1" s="103" t="s">
        <v>135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pans="1:12" s="4" customFormat="1" x14ac:dyDescent="0.4">
      <c r="A2" s="32"/>
      <c r="B2" s="33"/>
      <c r="C2" s="34"/>
      <c r="D2" s="35"/>
      <c r="E2" s="36"/>
      <c r="F2" s="36"/>
      <c r="G2" s="36"/>
      <c r="H2" s="36"/>
      <c r="I2" s="36"/>
      <c r="J2" s="36"/>
      <c r="K2" s="36"/>
      <c r="L2" s="36"/>
    </row>
    <row r="3" spans="1:12" s="31" customFormat="1" x14ac:dyDescent="0.4">
      <c r="A3" s="37" t="s">
        <v>133</v>
      </c>
      <c r="B3" s="38" t="s">
        <v>1</v>
      </c>
      <c r="C3" s="39" t="s">
        <v>2</v>
      </c>
      <c r="D3" s="40" t="s">
        <v>3</v>
      </c>
      <c r="E3" s="40" t="s">
        <v>4</v>
      </c>
      <c r="F3" s="40" t="s">
        <v>5</v>
      </c>
      <c r="G3" s="40" t="s">
        <v>6</v>
      </c>
      <c r="H3" s="40" t="s">
        <v>3</v>
      </c>
      <c r="I3" s="40" t="s">
        <v>7</v>
      </c>
      <c r="J3" s="40" t="s">
        <v>8</v>
      </c>
      <c r="K3" s="40" t="s">
        <v>9</v>
      </c>
      <c r="L3" s="40" t="s">
        <v>10</v>
      </c>
    </row>
    <row r="4" spans="1:12" x14ac:dyDescent="0.4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2" ht="18" customHeight="1" x14ac:dyDescent="0.4">
      <c r="A5" s="51" t="s">
        <v>11</v>
      </c>
      <c r="B5" s="52">
        <v>44030.2</v>
      </c>
      <c r="C5" s="53">
        <v>56088311</v>
      </c>
      <c r="D5" s="52">
        <v>1273.8599999999999</v>
      </c>
      <c r="E5" s="51">
        <v>849.24</v>
      </c>
      <c r="F5" s="51">
        <v>990.78</v>
      </c>
      <c r="G5" s="52">
        <v>1132.32</v>
      </c>
      <c r="H5" s="52">
        <v>1273.8599999999999</v>
      </c>
      <c r="I5" s="52">
        <v>1556.94</v>
      </c>
      <c r="J5" s="52">
        <v>1840.02</v>
      </c>
      <c r="K5" s="52">
        <v>2123.1</v>
      </c>
      <c r="L5" s="52">
        <v>2547.7199999999998</v>
      </c>
    </row>
    <row r="6" spans="1:12" x14ac:dyDescent="0.4">
      <c r="A6" s="51" t="s">
        <v>71</v>
      </c>
      <c r="B6" s="52">
        <v>44030.2</v>
      </c>
      <c r="C6" s="53">
        <v>7622508</v>
      </c>
      <c r="D6" s="51">
        <v>173.12</v>
      </c>
      <c r="E6" s="51">
        <v>115.41</v>
      </c>
      <c r="F6" s="51">
        <v>134.65</v>
      </c>
      <c r="G6" s="51">
        <v>153.88</v>
      </c>
      <c r="H6" s="51">
        <v>173.12</v>
      </c>
      <c r="I6" s="51">
        <v>211.59</v>
      </c>
      <c r="J6" s="51">
        <v>250.06</v>
      </c>
      <c r="K6" s="51">
        <v>288.52999999999997</v>
      </c>
      <c r="L6" s="51">
        <v>346.24</v>
      </c>
    </row>
    <row r="7" spans="1:12" x14ac:dyDescent="0.4">
      <c r="A7" s="51" t="s">
        <v>72</v>
      </c>
      <c r="B7" s="52">
        <v>44030.2</v>
      </c>
      <c r="C7" s="53">
        <v>3430833</v>
      </c>
      <c r="D7" s="51">
        <v>77.92</v>
      </c>
      <c r="E7" s="51">
        <v>51.95</v>
      </c>
      <c r="F7" s="51">
        <v>60.6</v>
      </c>
      <c r="G7" s="51">
        <v>69.260000000000005</v>
      </c>
      <c r="H7" s="51">
        <v>77.92</v>
      </c>
      <c r="I7" s="51">
        <v>95.24</v>
      </c>
      <c r="J7" s="51">
        <v>112.55</v>
      </c>
      <c r="K7" s="51">
        <v>129.87</v>
      </c>
      <c r="L7" s="51">
        <v>155.84</v>
      </c>
    </row>
    <row r="8" spans="1:12" x14ac:dyDescent="0.4">
      <c r="A8" s="51"/>
      <c r="B8" s="52"/>
      <c r="C8" s="53"/>
      <c r="D8" s="51"/>
      <c r="E8" s="51"/>
      <c r="F8" s="51"/>
      <c r="G8" s="51"/>
      <c r="H8" s="51"/>
      <c r="I8" s="51"/>
      <c r="J8" s="51"/>
      <c r="K8" s="51"/>
      <c r="L8" s="51"/>
    </row>
    <row r="9" spans="1:12" x14ac:dyDescent="0.4">
      <c r="A9" s="51" t="s">
        <v>14</v>
      </c>
      <c r="B9" s="51">
        <v>147.19999999999999</v>
      </c>
      <c r="C9" s="53">
        <v>3505</v>
      </c>
      <c r="D9" s="51">
        <v>23.81</v>
      </c>
      <c r="E9" s="52">
        <v>1032.47</v>
      </c>
      <c r="F9" s="52">
        <v>1204.55</v>
      </c>
      <c r="G9" s="52">
        <v>1376.62</v>
      </c>
      <c r="H9" s="52">
        <v>1548.71</v>
      </c>
      <c r="I9" s="52">
        <v>1892.87</v>
      </c>
      <c r="J9" s="52">
        <v>2237.02</v>
      </c>
      <c r="K9" s="52">
        <v>2581.1799999999998</v>
      </c>
      <c r="L9" s="52">
        <v>3097.42</v>
      </c>
    </row>
    <row r="10" spans="1:12" x14ac:dyDescent="0.4">
      <c r="A10" s="51" t="s">
        <v>15</v>
      </c>
      <c r="B10" s="51">
        <v>71.2</v>
      </c>
      <c r="C10" s="53">
        <v>1742</v>
      </c>
      <c r="D10" s="51">
        <v>24.47</v>
      </c>
      <c r="E10" s="52">
        <v>1032.9100000000001</v>
      </c>
      <c r="F10" s="52">
        <v>1205.06</v>
      </c>
      <c r="G10" s="52">
        <v>1377.21</v>
      </c>
      <c r="H10" s="52">
        <v>1549.37</v>
      </c>
      <c r="I10" s="52">
        <v>1893.68</v>
      </c>
      <c r="J10" s="52">
        <v>2237.98</v>
      </c>
      <c r="K10" s="52">
        <v>2582.2800000000002</v>
      </c>
      <c r="L10" s="52">
        <v>3098.74</v>
      </c>
    </row>
    <row r="11" spans="1:12" x14ac:dyDescent="0.4">
      <c r="A11" s="51" t="s">
        <v>16</v>
      </c>
      <c r="B11" s="51">
        <v>215.2</v>
      </c>
      <c r="C11" s="53">
        <v>5019</v>
      </c>
      <c r="D11" s="51">
        <v>23.32</v>
      </c>
      <c r="E11" s="52">
        <v>1032.1500000000001</v>
      </c>
      <c r="F11" s="52">
        <v>1204.17</v>
      </c>
      <c r="G11" s="52">
        <v>1376.19</v>
      </c>
      <c r="H11" s="52">
        <v>1548.22</v>
      </c>
      <c r="I11" s="52">
        <v>1892.27</v>
      </c>
      <c r="J11" s="52">
        <v>2236.31</v>
      </c>
      <c r="K11" s="52">
        <v>2580.37</v>
      </c>
      <c r="L11" s="52">
        <v>3096.44</v>
      </c>
    </row>
    <row r="12" spans="1:12" x14ac:dyDescent="0.4">
      <c r="A12" s="51" t="s">
        <v>17</v>
      </c>
      <c r="B12" s="51">
        <v>162.19999999999999</v>
      </c>
      <c r="C12" s="53">
        <v>1431</v>
      </c>
      <c r="D12" s="51">
        <v>8.82</v>
      </c>
      <c r="E12" s="52">
        <v>1022.48</v>
      </c>
      <c r="F12" s="52">
        <v>1192.8900000000001</v>
      </c>
      <c r="G12" s="52">
        <v>1363.3</v>
      </c>
      <c r="H12" s="52">
        <v>1533.72</v>
      </c>
      <c r="I12" s="52">
        <v>1874.55</v>
      </c>
      <c r="J12" s="52">
        <v>2215.37</v>
      </c>
      <c r="K12" s="52">
        <v>2556.1999999999998</v>
      </c>
      <c r="L12" s="52">
        <v>3067.44</v>
      </c>
    </row>
    <row r="13" spans="1:12" x14ac:dyDescent="0.4">
      <c r="A13" s="51" t="s">
        <v>73</v>
      </c>
      <c r="B13" s="51">
        <v>481.7</v>
      </c>
      <c r="C13" s="53">
        <v>21028</v>
      </c>
      <c r="D13" s="51">
        <v>43.65</v>
      </c>
      <c r="E13" s="52">
        <v>1045.7</v>
      </c>
      <c r="F13" s="52">
        <v>1219.98</v>
      </c>
      <c r="G13" s="52">
        <v>1394.26</v>
      </c>
      <c r="H13" s="52">
        <v>1568.55</v>
      </c>
      <c r="I13" s="52">
        <v>1917.12</v>
      </c>
      <c r="J13" s="52">
        <v>2265.6799999999998</v>
      </c>
      <c r="K13" s="52">
        <v>2614.25</v>
      </c>
      <c r="L13" s="52">
        <v>3137.1</v>
      </c>
    </row>
    <row r="14" spans="1:12" x14ac:dyDescent="0.4">
      <c r="A14" s="51" t="s">
        <v>74</v>
      </c>
      <c r="B14" s="51">
        <v>915.7</v>
      </c>
      <c r="C14" s="53">
        <v>12390</v>
      </c>
      <c r="D14" s="51">
        <v>13.53</v>
      </c>
      <c r="E14" s="52">
        <v>1025.6199999999999</v>
      </c>
      <c r="F14" s="52">
        <v>1196.55</v>
      </c>
      <c r="G14" s="52">
        <v>1367.49</v>
      </c>
      <c r="H14" s="52">
        <v>1538.43</v>
      </c>
      <c r="I14" s="52">
        <v>1880.31</v>
      </c>
      <c r="J14" s="52">
        <v>2222.17</v>
      </c>
      <c r="K14" s="52">
        <v>2564.0500000000002</v>
      </c>
      <c r="L14" s="52">
        <v>3076.86</v>
      </c>
    </row>
    <row r="15" spans="1:12" x14ac:dyDescent="0.4">
      <c r="A15" s="51" t="s">
        <v>75</v>
      </c>
      <c r="B15" s="51">
        <v>2944.5</v>
      </c>
      <c r="C15" s="53">
        <v>134736</v>
      </c>
      <c r="D15" s="51">
        <v>45.76</v>
      </c>
      <c r="E15" s="52">
        <v>1047.1099999999999</v>
      </c>
      <c r="F15" s="52">
        <v>1221.6199999999999</v>
      </c>
      <c r="G15" s="52">
        <v>1396.14</v>
      </c>
      <c r="H15" s="52">
        <v>1570.66</v>
      </c>
      <c r="I15" s="52">
        <v>1919.7</v>
      </c>
      <c r="J15" s="52">
        <v>2268.73</v>
      </c>
      <c r="K15" s="52">
        <v>2617.77</v>
      </c>
      <c r="L15" s="52">
        <v>3141.32</v>
      </c>
    </row>
    <row r="16" spans="1:12" x14ac:dyDescent="0.4">
      <c r="A16" s="51" t="s">
        <v>21</v>
      </c>
      <c r="B16" s="51">
        <v>1039.0999999999999</v>
      </c>
      <c r="C16" s="53">
        <v>13529</v>
      </c>
      <c r="D16" s="51">
        <v>13.02</v>
      </c>
      <c r="E16" s="52">
        <v>1025.28</v>
      </c>
      <c r="F16" s="52">
        <v>1196.1600000000001</v>
      </c>
      <c r="G16" s="52">
        <v>1367.03</v>
      </c>
      <c r="H16" s="52">
        <v>1537.92</v>
      </c>
      <c r="I16" s="52">
        <v>1879.68</v>
      </c>
      <c r="J16" s="52">
        <v>2221.44</v>
      </c>
      <c r="K16" s="52">
        <v>2563.1999999999998</v>
      </c>
      <c r="L16" s="52">
        <v>3075.84</v>
      </c>
    </row>
    <row r="17" spans="1:12" x14ac:dyDescent="0.4">
      <c r="A17" s="51" t="s">
        <v>22</v>
      </c>
      <c r="B17" s="51">
        <v>183.4</v>
      </c>
      <c r="C17" s="53">
        <v>10490</v>
      </c>
      <c r="D17" s="51">
        <v>57.19</v>
      </c>
      <c r="E17" s="52">
        <v>1054.73</v>
      </c>
      <c r="F17" s="52">
        <v>1230.51</v>
      </c>
      <c r="G17" s="52">
        <v>1406.3</v>
      </c>
      <c r="H17" s="52">
        <v>1582.09</v>
      </c>
      <c r="I17" s="52">
        <v>1933.67</v>
      </c>
      <c r="J17" s="52">
        <v>2285.2399999999998</v>
      </c>
      <c r="K17" s="52">
        <v>2636.82</v>
      </c>
      <c r="L17" s="52">
        <v>3164.18</v>
      </c>
    </row>
    <row r="18" spans="1:12" x14ac:dyDescent="0.4">
      <c r="A18" s="51" t="s">
        <v>23</v>
      </c>
      <c r="B18" s="51">
        <v>3463.2</v>
      </c>
      <c r="C18" s="53">
        <v>91464</v>
      </c>
      <c r="D18" s="51">
        <v>26.41</v>
      </c>
      <c r="E18" s="52">
        <v>1034.21</v>
      </c>
      <c r="F18" s="52">
        <v>1206.57</v>
      </c>
      <c r="G18" s="52">
        <v>1378.94</v>
      </c>
      <c r="H18" s="52">
        <v>1551.31</v>
      </c>
      <c r="I18" s="52">
        <v>1896.05</v>
      </c>
      <c r="J18" s="52">
        <v>2240.7800000000002</v>
      </c>
      <c r="K18" s="52">
        <v>2585.52</v>
      </c>
      <c r="L18" s="52">
        <v>3102.62</v>
      </c>
    </row>
    <row r="19" spans="1:12" x14ac:dyDescent="0.4">
      <c r="A19" s="51" t="s">
        <v>24</v>
      </c>
      <c r="B19" s="51">
        <v>1513.8</v>
      </c>
      <c r="C19" s="53">
        <v>99790</v>
      </c>
      <c r="D19" s="51">
        <v>65.92</v>
      </c>
      <c r="E19" s="52">
        <v>1060.55</v>
      </c>
      <c r="F19" s="52">
        <v>1237.3</v>
      </c>
      <c r="G19" s="52">
        <v>1414.06</v>
      </c>
      <c r="H19" s="52">
        <v>1590.82</v>
      </c>
      <c r="I19" s="52">
        <v>1944.34</v>
      </c>
      <c r="J19" s="52">
        <v>2297.85</v>
      </c>
      <c r="K19" s="52">
        <v>2651.37</v>
      </c>
      <c r="L19" s="52">
        <v>3181.64</v>
      </c>
    </row>
    <row r="20" spans="1:12" x14ac:dyDescent="0.4">
      <c r="A20" s="51" t="s">
        <v>25</v>
      </c>
      <c r="B20" s="51">
        <v>1565.9</v>
      </c>
      <c r="C20" s="53">
        <v>86437</v>
      </c>
      <c r="D20" s="51">
        <v>55.2</v>
      </c>
      <c r="E20" s="52">
        <v>1053.4000000000001</v>
      </c>
      <c r="F20" s="52">
        <v>1228.96</v>
      </c>
      <c r="G20" s="52">
        <v>1404.53</v>
      </c>
      <c r="H20" s="52">
        <v>1580.1</v>
      </c>
      <c r="I20" s="52">
        <v>1931.24</v>
      </c>
      <c r="J20" s="52">
        <v>2282.36</v>
      </c>
      <c r="K20" s="52">
        <v>2633.5</v>
      </c>
      <c r="L20" s="52">
        <v>3160.2</v>
      </c>
    </row>
    <row r="21" spans="1:12" x14ac:dyDescent="0.4">
      <c r="A21" s="51" t="s">
        <v>26</v>
      </c>
      <c r="B21" s="51">
        <v>191.4</v>
      </c>
      <c r="C21" s="53">
        <v>9657</v>
      </c>
      <c r="D21" s="51">
        <v>50.46</v>
      </c>
      <c r="E21" s="52">
        <v>1050.24</v>
      </c>
      <c r="F21" s="52">
        <v>1225.28</v>
      </c>
      <c r="G21" s="52">
        <v>1400.31</v>
      </c>
      <c r="H21" s="52">
        <v>1575.36</v>
      </c>
      <c r="I21" s="52">
        <v>1925.44</v>
      </c>
      <c r="J21" s="52">
        <v>2275.52</v>
      </c>
      <c r="K21" s="52">
        <v>2625.6</v>
      </c>
      <c r="L21" s="52">
        <v>3150.72</v>
      </c>
    </row>
    <row r="22" spans="1:12" x14ac:dyDescent="0.4">
      <c r="A22" s="51" t="s">
        <v>76</v>
      </c>
      <c r="B22" s="51">
        <v>917.8</v>
      </c>
      <c r="C22" s="53">
        <v>41155</v>
      </c>
      <c r="D22" s="51">
        <v>44.84</v>
      </c>
      <c r="E22" s="52">
        <v>1046.49</v>
      </c>
      <c r="F22" s="52">
        <v>1220.9100000000001</v>
      </c>
      <c r="G22" s="52">
        <v>1395.32</v>
      </c>
      <c r="H22" s="52">
        <v>1569.74</v>
      </c>
      <c r="I22" s="52">
        <v>1918.57</v>
      </c>
      <c r="J22" s="52">
        <v>2267.4</v>
      </c>
      <c r="K22" s="52">
        <v>2616.23</v>
      </c>
      <c r="L22" s="52">
        <v>3139.48</v>
      </c>
    </row>
    <row r="23" spans="1:12" x14ac:dyDescent="0.4">
      <c r="A23" s="51" t="s">
        <v>77</v>
      </c>
      <c r="B23" s="51">
        <v>146.69999999999999</v>
      </c>
      <c r="C23" s="53">
        <v>5939</v>
      </c>
      <c r="D23" s="51">
        <v>40.5</v>
      </c>
      <c r="E23" s="52">
        <v>1043.5999999999999</v>
      </c>
      <c r="F23" s="52">
        <v>1217.53</v>
      </c>
      <c r="G23" s="52">
        <v>1391.46</v>
      </c>
      <c r="H23" s="52">
        <v>1565.4</v>
      </c>
      <c r="I23" s="52">
        <v>1913.27</v>
      </c>
      <c r="J23" s="52">
        <v>2261.13</v>
      </c>
      <c r="K23" s="52">
        <v>2609</v>
      </c>
      <c r="L23" s="52">
        <v>3130.8</v>
      </c>
    </row>
    <row r="24" spans="1:12" x14ac:dyDescent="0.4">
      <c r="A24" s="51" t="s">
        <v>29</v>
      </c>
      <c r="B24" s="51">
        <v>1408.3</v>
      </c>
      <c r="C24" s="53">
        <v>55034</v>
      </c>
      <c r="D24" s="51">
        <v>39.08</v>
      </c>
      <c r="E24" s="52">
        <v>1042.6500000000001</v>
      </c>
      <c r="F24" s="52">
        <v>1216.43</v>
      </c>
      <c r="G24" s="52">
        <v>1390.2</v>
      </c>
      <c r="H24" s="52">
        <v>1563.98</v>
      </c>
      <c r="I24" s="52">
        <v>1911.53</v>
      </c>
      <c r="J24" s="52">
        <v>2259.08</v>
      </c>
      <c r="K24" s="52">
        <v>2606.63</v>
      </c>
      <c r="L24" s="52">
        <v>3127.96</v>
      </c>
    </row>
    <row r="25" spans="1:12" x14ac:dyDescent="0.4">
      <c r="A25" s="51" t="s">
        <v>30</v>
      </c>
      <c r="B25" s="51">
        <v>40</v>
      </c>
      <c r="C25" s="51">
        <v>589</v>
      </c>
      <c r="D25" s="51">
        <v>14.73</v>
      </c>
      <c r="E25" s="52">
        <v>1026.42</v>
      </c>
      <c r="F25" s="52">
        <v>1197.49</v>
      </c>
      <c r="G25" s="52">
        <v>1368.55</v>
      </c>
      <c r="H25" s="52">
        <v>1539.63</v>
      </c>
      <c r="I25" s="52">
        <v>1881.77</v>
      </c>
      <c r="J25" s="52">
        <v>2223.91</v>
      </c>
      <c r="K25" s="52">
        <v>2566.0500000000002</v>
      </c>
      <c r="L25" s="52">
        <v>3079.26</v>
      </c>
    </row>
    <row r="26" spans="1:12" x14ac:dyDescent="0.4">
      <c r="A26" s="51" t="s">
        <v>31</v>
      </c>
      <c r="B26" s="51">
        <v>193.9</v>
      </c>
      <c r="C26" s="53">
        <v>3159</v>
      </c>
      <c r="D26" s="51">
        <v>16.29</v>
      </c>
      <c r="E26" s="52">
        <v>1027.46</v>
      </c>
      <c r="F26" s="52">
        <v>1198.7</v>
      </c>
      <c r="G26" s="52">
        <v>1369.94</v>
      </c>
      <c r="H26" s="52">
        <v>1541.19</v>
      </c>
      <c r="I26" s="52">
        <v>1883.68</v>
      </c>
      <c r="J26" s="52">
        <v>2226.16</v>
      </c>
      <c r="K26" s="52">
        <v>2568.65</v>
      </c>
      <c r="L26" s="52">
        <v>3082.38</v>
      </c>
    </row>
    <row r="27" spans="1:12" x14ac:dyDescent="0.4">
      <c r="A27" s="51" t="s">
        <v>32</v>
      </c>
      <c r="B27" s="51">
        <v>128.80000000000001</v>
      </c>
      <c r="C27" s="53">
        <v>3156</v>
      </c>
      <c r="D27" s="51">
        <v>24.5</v>
      </c>
      <c r="E27" s="52">
        <v>1032.93</v>
      </c>
      <c r="F27" s="52">
        <v>1205.0899999999999</v>
      </c>
      <c r="G27" s="52">
        <v>1377.24</v>
      </c>
      <c r="H27" s="52">
        <v>1549.4</v>
      </c>
      <c r="I27" s="52">
        <v>1893.71</v>
      </c>
      <c r="J27" s="52">
        <v>2238.02</v>
      </c>
      <c r="K27" s="52">
        <v>2582.33</v>
      </c>
      <c r="L27" s="52">
        <v>3098.8</v>
      </c>
    </row>
    <row r="28" spans="1:12" x14ac:dyDescent="0.4">
      <c r="A28" s="51" t="s">
        <v>33</v>
      </c>
      <c r="B28" s="51">
        <v>156.1</v>
      </c>
      <c r="C28" s="53">
        <v>6131</v>
      </c>
      <c r="D28" s="51">
        <v>39.28</v>
      </c>
      <c r="E28" s="52">
        <v>1042.79</v>
      </c>
      <c r="F28" s="52">
        <v>1216.58</v>
      </c>
      <c r="G28" s="52">
        <v>1390.38</v>
      </c>
      <c r="H28" s="52">
        <v>1564.18</v>
      </c>
      <c r="I28" s="52">
        <v>1911.78</v>
      </c>
      <c r="J28" s="52">
        <v>2259.37</v>
      </c>
      <c r="K28" s="52">
        <v>2606.9699999999998</v>
      </c>
      <c r="L28" s="52">
        <v>3128.36</v>
      </c>
    </row>
    <row r="29" spans="1:12" x14ac:dyDescent="0.4">
      <c r="A29" s="51" t="s">
        <v>34</v>
      </c>
      <c r="B29" s="51">
        <v>1427.9</v>
      </c>
      <c r="C29" s="53">
        <v>51277</v>
      </c>
      <c r="D29" s="51">
        <v>35.909999999999997</v>
      </c>
      <c r="E29" s="52">
        <v>1040.54</v>
      </c>
      <c r="F29" s="52">
        <v>1213.96</v>
      </c>
      <c r="G29" s="52">
        <v>1387.38</v>
      </c>
      <c r="H29" s="52">
        <v>1560.81</v>
      </c>
      <c r="I29" s="52">
        <v>1907.66</v>
      </c>
      <c r="J29" s="52">
        <v>2254.5</v>
      </c>
      <c r="K29" s="52">
        <v>2601.35</v>
      </c>
      <c r="L29" s="52">
        <v>3121.62</v>
      </c>
    </row>
    <row r="30" spans="1:12" x14ac:dyDescent="0.4">
      <c r="A30" s="51" t="s">
        <v>35</v>
      </c>
      <c r="B30" s="51">
        <v>494.6</v>
      </c>
      <c r="C30" s="53">
        <v>10954</v>
      </c>
      <c r="D30" s="51">
        <v>22.15</v>
      </c>
      <c r="E30" s="52">
        <v>1031.3699999999999</v>
      </c>
      <c r="F30" s="52">
        <v>1203.26</v>
      </c>
      <c r="G30" s="52">
        <v>1375.15</v>
      </c>
      <c r="H30" s="52">
        <v>1547.05</v>
      </c>
      <c r="I30" s="52">
        <v>1890.84</v>
      </c>
      <c r="J30" s="52">
        <v>2234.62</v>
      </c>
      <c r="K30" s="52">
        <v>2578.42</v>
      </c>
      <c r="L30" s="52">
        <v>3094.1</v>
      </c>
    </row>
    <row r="31" spans="1:12" x14ac:dyDescent="0.4">
      <c r="A31" s="51" t="s">
        <v>36</v>
      </c>
      <c r="B31" s="51">
        <v>122.1</v>
      </c>
      <c r="C31" s="53">
        <v>5882</v>
      </c>
      <c r="D31" s="51">
        <v>48.18</v>
      </c>
      <c r="E31" s="52">
        <v>1048.72</v>
      </c>
      <c r="F31" s="52">
        <v>1223.5</v>
      </c>
      <c r="G31" s="52">
        <v>1398.29</v>
      </c>
      <c r="H31" s="52">
        <v>1573.08</v>
      </c>
      <c r="I31" s="52">
        <v>1922.66</v>
      </c>
      <c r="J31" s="52">
        <v>2272.2199999999998</v>
      </c>
      <c r="K31" s="52">
        <v>2621.8</v>
      </c>
      <c r="L31" s="52">
        <v>3146.16</v>
      </c>
    </row>
    <row r="32" spans="1:12" x14ac:dyDescent="0.4">
      <c r="A32" s="51" t="s">
        <v>37</v>
      </c>
      <c r="B32" s="51">
        <v>725.9</v>
      </c>
      <c r="C32" s="53">
        <v>39119</v>
      </c>
      <c r="D32" s="51">
        <v>53.89</v>
      </c>
      <c r="E32" s="52">
        <v>1052.53</v>
      </c>
      <c r="F32" s="52">
        <v>1227.94</v>
      </c>
      <c r="G32" s="52">
        <v>1403.36</v>
      </c>
      <c r="H32" s="52">
        <v>1578.79</v>
      </c>
      <c r="I32" s="52">
        <v>1929.64</v>
      </c>
      <c r="J32" s="52">
        <v>2280.4699999999998</v>
      </c>
      <c r="K32" s="52">
        <v>2631.32</v>
      </c>
      <c r="L32" s="52">
        <v>3157.58</v>
      </c>
    </row>
    <row r="33" spans="1:12" x14ac:dyDescent="0.4">
      <c r="A33" s="51" t="s">
        <v>38</v>
      </c>
      <c r="B33" s="51">
        <v>568.29999999999995</v>
      </c>
      <c r="C33" s="53">
        <v>26527</v>
      </c>
      <c r="D33" s="51">
        <v>46.68</v>
      </c>
      <c r="E33" s="52">
        <v>1047.72</v>
      </c>
      <c r="F33" s="52">
        <v>1222.3399999999999</v>
      </c>
      <c r="G33" s="52">
        <v>1396.95</v>
      </c>
      <c r="H33" s="52">
        <v>1571.58</v>
      </c>
      <c r="I33" s="52">
        <v>1920.82</v>
      </c>
      <c r="J33" s="52">
        <v>2270.06</v>
      </c>
      <c r="K33" s="52">
        <v>2619.3000000000002</v>
      </c>
      <c r="L33" s="52">
        <v>3143.16</v>
      </c>
    </row>
    <row r="34" spans="1:12" x14ac:dyDescent="0.4">
      <c r="A34" s="51" t="s">
        <v>39</v>
      </c>
      <c r="B34" s="51">
        <v>1564.6</v>
      </c>
      <c r="C34" s="53">
        <v>31964</v>
      </c>
      <c r="D34" s="51">
        <v>20.43</v>
      </c>
      <c r="E34" s="52">
        <v>1030.22</v>
      </c>
      <c r="F34" s="52">
        <v>1201.92</v>
      </c>
      <c r="G34" s="52">
        <v>1373.62</v>
      </c>
      <c r="H34" s="52">
        <v>1545.33</v>
      </c>
      <c r="I34" s="52">
        <v>1888.74</v>
      </c>
      <c r="J34" s="52">
        <v>2232.14</v>
      </c>
      <c r="K34" s="52">
        <v>2575.5500000000002</v>
      </c>
      <c r="L34" s="52">
        <v>3090.66</v>
      </c>
    </row>
    <row r="35" spans="1:12" x14ac:dyDescent="0.4">
      <c r="A35" s="51" t="s">
        <v>40</v>
      </c>
      <c r="B35" s="51">
        <v>708.3</v>
      </c>
      <c r="C35" s="53">
        <v>13046</v>
      </c>
      <c r="D35" s="51">
        <v>18.420000000000002</v>
      </c>
      <c r="E35" s="52">
        <v>1028.8800000000001</v>
      </c>
      <c r="F35" s="52">
        <v>1200.3599999999999</v>
      </c>
      <c r="G35" s="52">
        <v>1371.83</v>
      </c>
      <c r="H35" s="52">
        <v>1543.32</v>
      </c>
      <c r="I35" s="52">
        <v>1886.28</v>
      </c>
      <c r="J35" s="52">
        <v>2229.2399999999998</v>
      </c>
      <c r="K35" s="52">
        <v>2572.1999999999998</v>
      </c>
      <c r="L35" s="52">
        <v>3086.64</v>
      </c>
    </row>
    <row r="36" spans="1:12" x14ac:dyDescent="0.4">
      <c r="A36" s="51" t="s">
        <v>41</v>
      </c>
      <c r="B36" s="51">
        <v>38</v>
      </c>
      <c r="C36" s="51">
        <v>228</v>
      </c>
      <c r="D36" s="51">
        <v>6</v>
      </c>
      <c r="E36" s="52">
        <v>1020.6</v>
      </c>
      <c r="F36" s="52">
        <v>1190.7</v>
      </c>
      <c r="G36" s="52">
        <v>1360.79</v>
      </c>
      <c r="H36" s="52">
        <v>1530.9</v>
      </c>
      <c r="I36" s="52">
        <v>1871.1</v>
      </c>
      <c r="J36" s="52">
        <v>2211.3000000000002</v>
      </c>
      <c r="K36" s="52">
        <v>2551.5</v>
      </c>
      <c r="L36" s="52">
        <v>3061.8</v>
      </c>
    </row>
    <row r="37" spans="1:12" x14ac:dyDescent="0.4">
      <c r="A37" s="51" t="s">
        <v>42</v>
      </c>
      <c r="B37" s="51">
        <v>52</v>
      </c>
      <c r="C37" s="53">
        <v>1398</v>
      </c>
      <c r="D37" s="51">
        <v>26.88</v>
      </c>
      <c r="E37" s="52">
        <v>1034.52</v>
      </c>
      <c r="F37" s="52">
        <v>1206.94</v>
      </c>
      <c r="G37" s="52">
        <v>1379.35</v>
      </c>
      <c r="H37" s="52">
        <v>1551.78</v>
      </c>
      <c r="I37" s="52">
        <v>1896.62</v>
      </c>
      <c r="J37" s="52">
        <v>2241.46</v>
      </c>
      <c r="K37" s="52">
        <v>2586.3000000000002</v>
      </c>
      <c r="L37" s="52">
        <v>3103.56</v>
      </c>
    </row>
    <row r="38" spans="1:12" x14ac:dyDescent="0.4">
      <c r="A38" s="51" t="s">
        <v>43</v>
      </c>
      <c r="B38" s="51">
        <v>432.5</v>
      </c>
      <c r="C38" s="53">
        <v>23466</v>
      </c>
      <c r="D38" s="51">
        <v>54.26</v>
      </c>
      <c r="E38" s="52">
        <v>1052.77</v>
      </c>
      <c r="F38" s="52">
        <v>1228.23</v>
      </c>
      <c r="G38" s="52">
        <v>1403.69</v>
      </c>
      <c r="H38" s="52">
        <v>1579.16</v>
      </c>
      <c r="I38" s="52">
        <v>1930.09</v>
      </c>
      <c r="J38" s="52">
        <v>2281.0100000000002</v>
      </c>
      <c r="K38" s="52">
        <v>2631.93</v>
      </c>
      <c r="L38" s="52">
        <v>3158.32</v>
      </c>
    </row>
    <row r="39" spans="1:12" x14ac:dyDescent="0.4">
      <c r="A39" s="51" t="s">
        <v>44</v>
      </c>
      <c r="B39" s="51">
        <v>117.7</v>
      </c>
      <c r="C39" s="53">
        <v>7557</v>
      </c>
      <c r="D39" s="51">
        <v>64.19</v>
      </c>
      <c r="E39" s="52">
        <v>1059.3900000000001</v>
      </c>
      <c r="F39" s="52">
        <v>1235.96</v>
      </c>
      <c r="G39" s="52">
        <v>1412.52</v>
      </c>
      <c r="H39" s="52">
        <v>1589.09</v>
      </c>
      <c r="I39" s="52">
        <v>1942.22</v>
      </c>
      <c r="J39" s="52">
        <v>2295.35</v>
      </c>
      <c r="K39" s="52">
        <v>2648.48</v>
      </c>
      <c r="L39" s="52">
        <v>3178.18</v>
      </c>
    </row>
    <row r="40" spans="1:12" x14ac:dyDescent="0.4">
      <c r="A40" s="51" t="s">
        <v>78</v>
      </c>
      <c r="B40" s="51">
        <v>971</v>
      </c>
      <c r="C40" s="53">
        <v>66157</v>
      </c>
      <c r="D40" s="51">
        <v>68.13</v>
      </c>
      <c r="E40" s="52">
        <v>1062.02</v>
      </c>
      <c r="F40" s="52">
        <v>1239.02</v>
      </c>
      <c r="G40" s="52">
        <v>1416.02</v>
      </c>
      <c r="H40" s="52">
        <v>1593.03</v>
      </c>
      <c r="I40" s="52">
        <v>1947.04</v>
      </c>
      <c r="J40" s="52">
        <v>2301.04</v>
      </c>
      <c r="K40" s="52">
        <v>2655.05</v>
      </c>
      <c r="L40" s="52">
        <v>3186.06</v>
      </c>
    </row>
    <row r="41" spans="1:12" x14ac:dyDescent="0.4">
      <c r="A41" s="51" t="s">
        <v>46</v>
      </c>
      <c r="B41" s="51">
        <v>106.2</v>
      </c>
      <c r="C41" s="53">
        <v>3264</v>
      </c>
      <c r="D41" s="51">
        <v>30.75</v>
      </c>
      <c r="E41" s="52">
        <v>1037.0999999999999</v>
      </c>
      <c r="F41" s="52">
        <v>1209.95</v>
      </c>
      <c r="G41" s="52">
        <v>1382.79</v>
      </c>
      <c r="H41" s="52">
        <v>1555.65</v>
      </c>
      <c r="I41" s="52">
        <v>1901.35</v>
      </c>
      <c r="J41" s="52">
        <v>2247.0500000000002</v>
      </c>
      <c r="K41" s="52">
        <v>2592.75</v>
      </c>
      <c r="L41" s="52">
        <v>3111.3</v>
      </c>
    </row>
    <row r="42" spans="1:12" x14ac:dyDescent="0.4">
      <c r="A42" s="51" t="s">
        <v>47</v>
      </c>
      <c r="B42" s="51">
        <v>40.700000000000003</v>
      </c>
      <c r="C42" s="51">
        <v>0</v>
      </c>
      <c r="D42" s="51">
        <v>0</v>
      </c>
      <c r="E42" s="52">
        <v>1016.6</v>
      </c>
      <c r="F42" s="52">
        <v>1186.03</v>
      </c>
      <c r="G42" s="52">
        <v>1355.46</v>
      </c>
      <c r="H42" s="52">
        <v>1524.9</v>
      </c>
      <c r="I42" s="52">
        <v>1863.77</v>
      </c>
      <c r="J42" s="52">
        <v>2202.63</v>
      </c>
      <c r="K42" s="52">
        <v>2541.5</v>
      </c>
      <c r="L42" s="52">
        <v>3049.8</v>
      </c>
    </row>
    <row r="43" spans="1:12" x14ac:dyDescent="0.4">
      <c r="A43" s="51" t="s">
        <v>48</v>
      </c>
      <c r="B43" s="51">
        <v>61</v>
      </c>
      <c r="C43" s="53">
        <v>2280</v>
      </c>
      <c r="D43" s="51">
        <v>37.36</v>
      </c>
      <c r="E43" s="52">
        <v>1041.51</v>
      </c>
      <c r="F43" s="52">
        <v>1215.0899999999999</v>
      </c>
      <c r="G43" s="52">
        <v>1388.67</v>
      </c>
      <c r="H43" s="52">
        <v>1562.26</v>
      </c>
      <c r="I43" s="52">
        <v>1909.43</v>
      </c>
      <c r="J43" s="52">
        <v>2256.59</v>
      </c>
      <c r="K43" s="52">
        <v>2603.77</v>
      </c>
      <c r="L43" s="52">
        <v>3124.52</v>
      </c>
    </row>
    <row r="44" spans="1:12" x14ac:dyDescent="0.4">
      <c r="A44" s="51" t="s">
        <v>49</v>
      </c>
      <c r="B44" s="51">
        <v>1220.9000000000001</v>
      </c>
      <c r="C44" s="53">
        <v>42660</v>
      </c>
      <c r="D44" s="51">
        <v>34.94</v>
      </c>
      <c r="E44" s="52">
        <v>1039.8900000000001</v>
      </c>
      <c r="F44" s="52">
        <v>1213.21</v>
      </c>
      <c r="G44" s="52">
        <v>1386.52</v>
      </c>
      <c r="H44" s="52">
        <v>1559.84</v>
      </c>
      <c r="I44" s="52">
        <v>1906.47</v>
      </c>
      <c r="J44" s="52">
        <v>2253.1</v>
      </c>
      <c r="K44" s="52">
        <v>2599.73</v>
      </c>
      <c r="L44" s="52">
        <v>3119.68</v>
      </c>
    </row>
    <row r="45" spans="1:12" x14ac:dyDescent="0.4">
      <c r="A45" s="51" t="s">
        <v>50</v>
      </c>
      <c r="B45" s="51">
        <v>215.9</v>
      </c>
      <c r="C45" s="53">
        <v>6756</v>
      </c>
      <c r="D45" s="51">
        <v>31.29</v>
      </c>
      <c r="E45" s="52">
        <v>1037.46</v>
      </c>
      <c r="F45" s="52">
        <v>1210.3699999999999</v>
      </c>
      <c r="G45" s="52">
        <v>1383.27</v>
      </c>
      <c r="H45" s="52">
        <v>1556.19</v>
      </c>
      <c r="I45" s="52">
        <v>1902.01</v>
      </c>
      <c r="J45" s="52">
        <v>2247.83</v>
      </c>
      <c r="K45" s="52">
        <v>2593.65</v>
      </c>
      <c r="L45" s="52">
        <v>3112.38</v>
      </c>
    </row>
    <row r="46" spans="1:12" x14ac:dyDescent="0.4">
      <c r="A46" s="51" t="s">
        <v>51</v>
      </c>
      <c r="B46" s="51">
        <v>79.400000000000006</v>
      </c>
      <c r="C46" s="53">
        <v>4567</v>
      </c>
      <c r="D46" s="51">
        <v>57.5</v>
      </c>
      <c r="E46" s="52">
        <v>1054.93</v>
      </c>
      <c r="F46" s="52">
        <v>1230.75</v>
      </c>
      <c r="G46" s="52">
        <v>1406.57</v>
      </c>
      <c r="H46" s="52">
        <v>1582.4</v>
      </c>
      <c r="I46" s="52">
        <v>1934.05</v>
      </c>
      <c r="J46" s="52">
        <v>2285.69</v>
      </c>
      <c r="K46" s="52">
        <v>2637.33</v>
      </c>
      <c r="L46" s="52">
        <v>3164.8</v>
      </c>
    </row>
    <row r="47" spans="1:12" x14ac:dyDescent="0.4">
      <c r="A47" s="51" t="s">
        <v>52</v>
      </c>
      <c r="B47" s="51">
        <v>394.4</v>
      </c>
      <c r="C47" s="53">
        <v>10545</v>
      </c>
      <c r="D47" s="51">
        <v>26.74</v>
      </c>
      <c r="E47" s="52">
        <v>1034.43</v>
      </c>
      <c r="F47" s="52">
        <v>1206.83</v>
      </c>
      <c r="G47" s="52">
        <v>1379.23</v>
      </c>
      <c r="H47" s="52">
        <v>1551.64</v>
      </c>
      <c r="I47" s="52">
        <v>1896.45</v>
      </c>
      <c r="J47" s="52">
        <v>2241.25</v>
      </c>
      <c r="K47" s="52">
        <v>2586.0700000000002</v>
      </c>
      <c r="L47" s="52">
        <v>3103.28</v>
      </c>
    </row>
    <row r="48" spans="1:12" x14ac:dyDescent="0.4">
      <c r="A48" s="51" t="s">
        <v>53</v>
      </c>
      <c r="B48" s="51">
        <v>151.9</v>
      </c>
      <c r="C48" s="53">
        <v>6593</v>
      </c>
      <c r="D48" s="51">
        <v>43.41</v>
      </c>
      <c r="E48" s="52">
        <v>1045.54</v>
      </c>
      <c r="F48" s="52">
        <v>1219.79</v>
      </c>
      <c r="G48" s="52">
        <v>1394.05</v>
      </c>
      <c r="H48" s="52">
        <v>1568.31</v>
      </c>
      <c r="I48" s="52">
        <v>1916.83</v>
      </c>
      <c r="J48" s="52">
        <v>2265.33</v>
      </c>
      <c r="K48" s="52">
        <v>2613.85</v>
      </c>
      <c r="L48" s="52">
        <v>3136.62</v>
      </c>
    </row>
    <row r="49" spans="1:12" x14ac:dyDescent="0.4">
      <c r="A49" s="51" t="s">
        <v>79</v>
      </c>
      <c r="B49" s="51">
        <v>146.6</v>
      </c>
      <c r="C49" s="53">
        <v>5013</v>
      </c>
      <c r="D49" s="51">
        <v>34.200000000000003</v>
      </c>
      <c r="E49" s="52">
        <v>1039.4000000000001</v>
      </c>
      <c r="F49" s="52">
        <v>1212.6300000000001</v>
      </c>
      <c r="G49" s="52">
        <v>1385.86</v>
      </c>
      <c r="H49" s="52">
        <v>1559.1</v>
      </c>
      <c r="I49" s="52">
        <v>1905.57</v>
      </c>
      <c r="J49" s="52">
        <v>2252.0300000000002</v>
      </c>
      <c r="K49" s="52">
        <v>2598.5</v>
      </c>
      <c r="L49" s="52">
        <v>3118.2</v>
      </c>
    </row>
    <row r="50" spans="1:12" x14ac:dyDescent="0.4">
      <c r="A50" s="51" t="s">
        <v>80</v>
      </c>
      <c r="B50" s="51">
        <v>83.5</v>
      </c>
      <c r="C50" s="53">
        <v>3322</v>
      </c>
      <c r="D50" s="51">
        <v>39.79</v>
      </c>
      <c r="E50" s="52">
        <v>1043.1300000000001</v>
      </c>
      <c r="F50" s="52">
        <v>1216.98</v>
      </c>
      <c r="G50" s="52">
        <v>1390.83</v>
      </c>
      <c r="H50" s="52">
        <v>1564.69</v>
      </c>
      <c r="I50" s="52">
        <v>1912.4</v>
      </c>
      <c r="J50" s="52">
        <v>2260.1</v>
      </c>
      <c r="K50" s="52">
        <v>2607.8200000000002</v>
      </c>
      <c r="L50" s="52">
        <v>3129.38</v>
      </c>
    </row>
    <row r="51" spans="1:12" x14ac:dyDescent="0.4">
      <c r="A51" s="51" t="s">
        <v>81</v>
      </c>
      <c r="B51" s="51">
        <v>760.6</v>
      </c>
      <c r="C51" s="53">
        <v>26218</v>
      </c>
      <c r="D51" s="51">
        <v>34.47</v>
      </c>
      <c r="E51" s="52">
        <v>1039.58</v>
      </c>
      <c r="F51" s="52">
        <v>1212.8399999999999</v>
      </c>
      <c r="G51" s="52">
        <v>1386.1</v>
      </c>
      <c r="H51" s="52">
        <v>1559.37</v>
      </c>
      <c r="I51" s="52">
        <v>1905.9</v>
      </c>
      <c r="J51" s="52">
        <v>2252.42</v>
      </c>
      <c r="K51" s="52">
        <v>2598.9499999999998</v>
      </c>
      <c r="L51" s="52">
        <v>3118.74</v>
      </c>
    </row>
    <row r="52" spans="1:12" x14ac:dyDescent="0.4">
      <c r="A52" s="51" t="s">
        <v>57</v>
      </c>
      <c r="B52" s="51">
        <v>13655.1</v>
      </c>
      <c r="C52" s="53">
        <v>450616</v>
      </c>
      <c r="D52" s="51">
        <v>33</v>
      </c>
      <c r="E52" s="52">
        <v>1038.5999999999999</v>
      </c>
      <c r="F52" s="52">
        <v>1211.7</v>
      </c>
      <c r="G52" s="52">
        <v>1384.79</v>
      </c>
      <c r="H52" s="52">
        <v>1557.9</v>
      </c>
      <c r="I52" s="52">
        <v>1904.1</v>
      </c>
      <c r="J52" s="52">
        <v>2250.3000000000002</v>
      </c>
      <c r="K52" s="52">
        <v>2596.5</v>
      </c>
      <c r="L52" s="52">
        <v>3115.8</v>
      </c>
    </row>
    <row r="53" spans="1:12" x14ac:dyDescent="0.4">
      <c r="A53" s="51" t="s">
        <v>58</v>
      </c>
      <c r="B53" s="51">
        <v>184.4</v>
      </c>
      <c r="C53" s="53">
        <v>11022</v>
      </c>
      <c r="D53" s="51">
        <v>59.77</v>
      </c>
      <c r="E53" s="52">
        <v>1056.45</v>
      </c>
      <c r="F53" s="52">
        <v>1232.52</v>
      </c>
      <c r="G53" s="52">
        <v>1408.59</v>
      </c>
      <c r="H53" s="52">
        <v>1584.67</v>
      </c>
      <c r="I53" s="52">
        <v>1936.82</v>
      </c>
      <c r="J53" s="52">
        <v>2288.96</v>
      </c>
      <c r="K53" s="52">
        <v>2641.12</v>
      </c>
      <c r="L53" s="52">
        <v>3169.34</v>
      </c>
    </row>
    <row r="54" spans="1:12" x14ac:dyDescent="0.4">
      <c r="A54" s="51" t="s">
        <v>82</v>
      </c>
      <c r="B54" s="51">
        <v>254.8</v>
      </c>
      <c r="C54" s="53">
        <v>11287</v>
      </c>
      <c r="D54" s="51">
        <v>44.29</v>
      </c>
      <c r="E54" s="52">
        <v>1046.1300000000001</v>
      </c>
      <c r="F54" s="52">
        <v>1220.48</v>
      </c>
      <c r="G54" s="52">
        <v>1394.83</v>
      </c>
      <c r="H54" s="52">
        <v>1569.19</v>
      </c>
      <c r="I54" s="52">
        <v>1917.9</v>
      </c>
      <c r="J54" s="52">
        <v>2266.6</v>
      </c>
      <c r="K54" s="52">
        <v>2615.3200000000002</v>
      </c>
      <c r="L54" s="52">
        <v>3138.38</v>
      </c>
    </row>
    <row r="55" spans="1:12" x14ac:dyDescent="0.4">
      <c r="A55" s="51" t="s">
        <v>60</v>
      </c>
      <c r="B55" s="51">
        <v>89.2</v>
      </c>
      <c r="C55" s="53">
        <v>1976</v>
      </c>
      <c r="D55" s="51">
        <v>22.16</v>
      </c>
      <c r="E55" s="52">
        <v>1031.3699999999999</v>
      </c>
      <c r="F55" s="52">
        <v>1203.27</v>
      </c>
      <c r="G55" s="52">
        <v>1375.16</v>
      </c>
      <c r="H55" s="52">
        <v>1547.06</v>
      </c>
      <c r="I55" s="52">
        <v>1890.85</v>
      </c>
      <c r="J55" s="52">
        <v>2234.64</v>
      </c>
      <c r="K55" s="52">
        <v>2578.4299999999998</v>
      </c>
      <c r="L55" s="52">
        <v>3094.12</v>
      </c>
    </row>
    <row r="56" spans="1:12" x14ac:dyDescent="0.4">
      <c r="A56" s="51" t="s">
        <v>61</v>
      </c>
      <c r="B56" s="51">
        <v>495.4</v>
      </c>
      <c r="C56" s="53">
        <v>10656</v>
      </c>
      <c r="D56" s="51">
        <v>21.51</v>
      </c>
      <c r="E56" s="52">
        <v>1030.94</v>
      </c>
      <c r="F56" s="52">
        <v>1202.76</v>
      </c>
      <c r="G56" s="52">
        <v>1374.58</v>
      </c>
      <c r="H56" s="52">
        <v>1546.41</v>
      </c>
      <c r="I56" s="52">
        <v>1890.06</v>
      </c>
      <c r="J56" s="52">
        <v>2233.6999999999998</v>
      </c>
      <c r="K56" s="52">
        <v>2577.35</v>
      </c>
      <c r="L56" s="52">
        <v>3092.82</v>
      </c>
    </row>
    <row r="57" spans="1:12" x14ac:dyDescent="0.4">
      <c r="A57" s="51" t="s">
        <v>62</v>
      </c>
      <c r="B57" s="51">
        <v>225</v>
      </c>
      <c r="C57" s="51">
        <v>0</v>
      </c>
      <c r="D57" s="51">
        <v>0</v>
      </c>
      <c r="E57" s="52">
        <v>1016.6</v>
      </c>
      <c r="F57" s="52">
        <v>1186.03</v>
      </c>
      <c r="G57" s="52">
        <v>1355.46</v>
      </c>
      <c r="H57" s="52">
        <v>1524.9</v>
      </c>
      <c r="I57" s="52">
        <v>1863.77</v>
      </c>
      <c r="J57" s="52">
        <v>2202.63</v>
      </c>
      <c r="K57" s="52">
        <v>2541.5</v>
      </c>
      <c r="L57" s="52">
        <v>3049.8</v>
      </c>
    </row>
    <row r="58" spans="1:12" x14ac:dyDescent="0.4">
      <c r="A58" s="51" t="s">
        <v>63</v>
      </c>
      <c r="B58" s="51">
        <v>109.6</v>
      </c>
      <c r="C58" s="53">
        <v>4518</v>
      </c>
      <c r="D58" s="51">
        <v>41.22</v>
      </c>
      <c r="E58" s="52">
        <v>1044.08</v>
      </c>
      <c r="F58" s="52">
        <v>1218.0899999999999</v>
      </c>
      <c r="G58" s="52">
        <v>1392.1</v>
      </c>
      <c r="H58" s="52">
        <v>1566.12</v>
      </c>
      <c r="I58" s="52">
        <v>1914.15</v>
      </c>
      <c r="J58" s="52">
        <v>2262.17</v>
      </c>
      <c r="K58" s="52">
        <v>2610.1999999999998</v>
      </c>
      <c r="L58" s="52">
        <v>3132.24</v>
      </c>
    </row>
    <row r="59" spans="1:12" x14ac:dyDescent="0.4">
      <c r="A59" s="51" t="s">
        <v>64</v>
      </c>
      <c r="B59" s="51">
        <v>81.2</v>
      </c>
      <c r="C59" s="53">
        <v>2435</v>
      </c>
      <c r="D59" s="51">
        <v>29.99</v>
      </c>
      <c r="E59" s="52">
        <v>1036.5899999999999</v>
      </c>
      <c r="F59" s="52">
        <v>1209.3599999999999</v>
      </c>
      <c r="G59" s="52">
        <v>1382.12</v>
      </c>
      <c r="H59" s="52">
        <v>1554.89</v>
      </c>
      <c r="I59" s="52">
        <v>1900.42</v>
      </c>
      <c r="J59" s="52">
        <v>2245.9499999999998</v>
      </c>
      <c r="K59" s="52">
        <v>2591.48</v>
      </c>
      <c r="L59" s="52">
        <v>3109.78</v>
      </c>
    </row>
    <row r="60" spans="1:12" x14ac:dyDescent="0.4">
      <c r="A60" s="51" t="s">
        <v>65</v>
      </c>
      <c r="B60" s="51">
        <v>311</v>
      </c>
      <c r="C60" s="53">
        <v>11225</v>
      </c>
      <c r="D60" s="51">
        <v>36.1</v>
      </c>
      <c r="E60" s="52">
        <v>1040.67</v>
      </c>
      <c r="F60" s="52">
        <v>1214.1099999999999</v>
      </c>
      <c r="G60" s="52">
        <v>1387.55</v>
      </c>
      <c r="H60" s="52">
        <v>1561</v>
      </c>
      <c r="I60" s="52">
        <v>1907.89</v>
      </c>
      <c r="J60" s="52">
        <v>2254.77</v>
      </c>
      <c r="K60" s="52">
        <v>2601.67</v>
      </c>
      <c r="L60" s="52">
        <v>3122</v>
      </c>
    </row>
    <row r="61" spans="1:12" x14ac:dyDescent="0.4">
      <c r="A61" s="51" t="s">
        <v>66</v>
      </c>
      <c r="B61" s="51">
        <v>1236.4000000000001</v>
      </c>
      <c r="C61" s="53">
        <v>103792</v>
      </c>
      <c r="D61" s="51">
        <v>83.95</v>
      </c>
      <c r="E61" s="52">
        <v>1072.57</v>
      </c>
      <c r="F61" s="52">
        <v>1251.32</v>
      </c>
      <c r="G61" s="52">
        <v>1430.08</v>
      </c>
      <c r="H61" s="52">
        <v>1608.85</v>
      </c>
      <c r="I61" s="52">
        <v>1966.38</v>
      </c>
      <c r="J61" s="52">
        <v>2323.89</v>
      </c>
      <c r="K61" s="52">
        <v>2681.42</v>
      </c>
      <c r="L61" s="52">
        <v>3217.7</v>
      </c>
    </row>
    <row r="62" spans="1:12" x14ac:dyDescent="0.4">
      <c r="A62" s="51" t="s">
        <v>67</v>
      </c>
      <c r="B62" s="51">
        <v>167.6</v>
      </c>
      <c r="C62" s="53">
        <v>3233</v>
      </c>
      <c r="D62" s="51">
        <v>19.29</v>
      </c>
      <c r="E62" s="52">
        <v>1029.46</v>
      </c>
      <c r="F62" s="52">
        <v>1201.03</v>
      </c>
      <c r="G62" s="52">
        <v>1372.61</v>
      </c>
      <c r="H62" s="52">
        <v>1544.19</v>
      </c>
      <c r="I62" s="52">
        <v>1887.35</v>
      </c>
      <c r="J62" s="52">
        <v>2230.4899999999998</v>
      </c>
      <c r="K62" s="52">
        <v>2573.65</v>
      </c>
      <c r="L62" s="52">
        <v>3088.38</v>
      </c>
    </row>
    <row r="63" spans="1:12" x14ac:dyDescent="0.4">
      <c r="A63" s="51" t="s">
        <v>68</v>
      </c>
      <c r="B63" s="51">
        <v>189.2</v>
      </c>
      <c r="C63" s="53">
        <v>10103</v>
      </c>
      <c r="D63" s="51">
        <v>53.4</v>
      </c>
      <c r="E63" s="52">
        <v>1052.2</v>
      </c>
      <c r="F63" s="52">
        <v>1227.56</v>
      </c>
      <c r="G63" s="52">
        <v>1402.93</v>
      </c>
      <c r="H63" s="52">
        <v>1578.3</v>
      </c>
      <c r="I63" s="52">
        <v>1929.04</v>
      </c>
      <c r="J63" s="52">
        <v>2279.7600000000002</v>
      </c>
      <c r="K63" s="52">
        <v>2630.5</v>
      </c>
      <c r="L63" s="52">
        <v>3156.6</v>
      </c>
    </row>
    <row r="64" spans="1:12" x14ac:dyDescent="0.4">
      <c r="A64" s="51" t="s">
        <v>69</v>
      </c>
      <c r="B64" s="51">
        <v>494.6</v>
      </c>
      <c r="C64" s="53">
        <v>12034</v>
      </c>
      <c r="D64" s="51">
        <v>24.33</v>
      </c>
      <c r="E64" s="52">
        <v>1032.82</v>
      </c>
      <c r="F64" s="52">
        <v>1204.95</v>
      </c>
      <c r="G64" s="52">
        <v>1377.09</v>
      </c>
      <c r="H64" s="52">
        <v>1549.23</v>
      </c>
      <c r="I64" s="52">
        <v>1893.51</v>
      </c>
      <c r="J64" s="52">
        <v>2237.77</v>
      </c>
      <c r="K64" s="52">
        <v>2582.0500000000002</v>
      </c>
      <c r="L64" s="52">
        <v>3098.46</v>
      </c>
    </row>
    <row r="65" spans="1:12" x14ac:dyDescent="0.4">
      <c r="A65" s="51" t="s">
        <v>70</v>
      </c>
      <c r="B65" s="51">
        <v>166.9</v>
      </c>
      <c r="C65" s="53">
        <v>9656</v>
      </c>
      <c r="D65" s="51">
        <v>57.85</v>
      </c>
      <c r="E65" s="52">
        <v>1055.17</v>
      </c>
      <c r="F65" s="52">
        <v>1231.02</v>
      </c>
      <c r="G65" s="52">
        <v>1406.88</v>
      </c>
      <c r="H65" s="52">
        <v>1582.75</v>
      </c>
      <c r="I65" s="52">
        <v>1934.48</v>
      </c>
      <c r="J65" s="52">
        <v>2286.19</v>
      </c>
      <c r="K65" s="52">
        <v>2637.92</v>
      </c>
      <c r="L65" s="52">
        <v>3165.5</v>
      </c>
    </row>
  </sheetData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67"/>
  <sheetViews>
    <sheetView workbookViewId="0">
      <selection sqref="A1:XFD1"/>
    </sheetView>
  </sheetViews>
  <sheetFormatPr defaultRowHeight="14.6" x14ac:dyDescent="0.4"/>
  <cols>
    <col min="1" max="1" width="22.53515625" style="4" bestFit="1" customWidth="1"/>
    <col min="2" max="2" width="8.69140625" style="1" customWidth="1"/>
    <col min="3" max="3" width="11.69140625" style="5" bestFit="1" customWidth="1"/>
    <col min="4" max="11" width="9.69140625" style="3" customWidth="1"/>
    <col min="12" max="12" width="8.15234375" style="3" bestFit="1" customWidth="1"/>
    <col min="13" max="256" width="9.15234375" style="4"/>
    <col min="257" max="257" width="22.53515625" style="4" bestFit="1" customWidth="1"/>
    <col min="258" max="258" width="8.69140625" style="4" customWidth="1"/>
    <col min="259" max="259" width="10.69140625" style="4" customWidth="1"/>
    <col min="260" max="268" width="9.69140625" style="4" customWidth="1"/>
    <col min="269" max="512" width="9.15234375" style="4"/>
    <col min="513" max="513" width="22.53515625" style="4" bestFit="1" customWidth="1"/>
    <col min="514" max="514" width="8.69140625" style="4" customWidth="1"/>
    <col min="515" max="515" width="10.69140625" style="4" customWidth="1"/>
    <col min="516" max="524" width="9.69140625" style="4" customWidth="1"/>
    <col min="525" max="768" width="9.15234375" style="4"/>
    <col min="769" max="769" width="22.53515625" style="4" bestFit="1" customWidth="1"/>
    <col min="770" max="770" width="8.69140625" style="4" customWidth="1"/>
    <col min="771" max="771" width="10.69140625" style="4" customWidth="1"/>
    <col min="772" max="780" width="9.69140625" style="4" customWidth="1"/>
    <col min="781" max="1024" width="9.15234375" style="4"/>
    <col min="1025" max="1025" width="22.53515625" style="4" bestFit="1" customWidth="1"/>
    <col min="1026" max="1026" width="8.69140625" style="4" customWidth="1"/>
    <col min="1027" max="1027" width="10.69140625" style="4" customWidth="1"/>
    <col min="1028" max="1036" width="9.69140625" style="4" customWidth="1"/>
    <col min="1037" max="1280" width="9.15234375" style="4"/>
    <col min="1281" max="1281" width="22.53515625" style="4" bestFit="1" customWidth="1"/>
    <col min="1282" max="1282" width="8.69140625" style="4" customWidth="1"/>
    <col min="1283" max="1283" width="10.69140625" style="4" customWidth="1"/>
    <col min="1284" max="1292" width="9.69140625" style="4" customWidth="1"/>
    <col min="1293" max="1536" width="9.15234375" style="4"/>
    <col min="1537" max="1537" width="22.53515625" style="4" bestFit="1" customWidth="1"/>
    <col min="1538" max="1538" width="8.69140625" style="4" customWidth="1"/>
    <col min="1539" max="1539" width="10.69140625" style="4" customWidth="1"/>
    <col min="1540" max="1548" width="9.69140625" style="4" customWidth="1"/>
    <col min="1549" max="1792" width="9.15234375" style="4"/>
    <col min="1793" max="1793" width="22.53515625" style="4" bestFit="1" customWidth="1"/>
    <col min="1794" max="1794" width="8.69140625" style="4" customWidth="1"/>
    <col min="1795" max="1795" width="10.69140625" style="4" customWidth="1"/>
    <col min="1796" max="1804" width="9.69140625" style="4" customWidth="1"/>
    <col min="1805" max="2048" width="9.15234375" style="4"/>
    <col min="2049" max="2049" width="22.53515625" style="4" bestFit="1" customWidth="1"/>
    <col min="2050" max="2050" width="8.69140625" style="4" customWidth="1"/>
    <col min="2051" max="2051" width="10.69140625" style="4" customWidth="1"/>
    <col min="2052" max="2060" width="9.69140625" style="4" customWidth="1"/>
    <col min="2061" max="2304" width="9.15234375" style="4"/>
    <col min="2305" max="2305" width="22.53515625" style="4" bestFit="1" customWidth="1"/>
    <col min="2306" max="2306" width="8.69140625" style="4" customWidth="1"/>
    <col min="2307" max="2307" width="10.69140625" style="4" customWidth="1"/>
    <col min="2308" max="2316" width="9.69140625" style="4" customWidth="1"/>
    <col min="2317" max="2560" width="9.15234375" style="4"/>
    <col min="2561" max="2561" width="22.53515625" style="4" bestFit="1" customWidth="1"/>
    <col min="2562" max="2562" width="8.69140625" style="4" customWidth="1"/>
    <col min="2563" max="2563" width="10.69140625" style="4" customWidth="1"/>
    <col min="2564" max="2572" width="9.69140625" style="4" customWidth="1"/>
    <col min="2573" max="2816" width="9.15234375" style="4"/>
    <col min="2817" max="2817" width="22.53515625" style="4" bestFit="1" customWidth="1"/>
    <col min="2818" max="2818" width="8.69140625" style="4" customWidth="1"/>
    <col min="2819" max="2819" width="10.69140625" style="4" customWidth="1"/>
    <col min="2820" max="2828" width="9.69140625" style="4" customWidth="1"/>
    <col min="2829" max="3072" width="9.15234375" style="4"/>
    <col min="3073" max="3073" width="22.53515625" style="4" bestFit="1" customWidth="1"/>
    <col min="3074" max="3074" width="8.69140625" style="4" customWidth="1"/>
    <col min="3075" max="3075" width="10.69140625" style="4" customWidth="1"/>
    <col min="3076" max="3084" width="9.69140625" style="4" customWidth="1"/>
    <col min="3085" max="3328" width="9.15234375" style="4"/>
    <col min="3329" max="3329" width="22.53515625" style="4" bestFit="1" customWidth="1"/>
    <col min="3330" max="3330" width="8.69140625" style="4" customWidth="1"/>
    <col min="3331" max="3331" width="10.69140625" style="4" customWidth="1"/>
    <col min="3332" max="3340" width="9.69140625" style="4" customWidth="1"/>
    <col min="3341" max="3584" width="9.15234375" style="4"/>
    <col min="3585" max="3585" width="22.53515625" style="4" bestFit="1" customWidth="1"/>
    <col min="3586" max="3586" width="8.69140625" style="4" customWidth="1"/>
    <col min="3587" max="3587" width="10.69140625" style="4" customWidth="1"/>
    <col min="3588" max="3596" width="9.69140625" style="4" customWidth="1"/>
    <col min="3597" max="3840" width="9.15234375" style="4"/>
    <col min="3841" max="3841" width="22.53515625" style="4" bestFit="1" customWidth="1"/>
    <col min="3842" max="3842" width="8.69140625" style="4" customWidth="1"/>
    <col min="3843" max="3843" width="10.69140625" style="4" customWidth="1"/>
    <col min="3844" max="3852" width="9.69140625" style="4" customWidth="1"/>
    <col min="3853" max="4096" width="9.15234375" style="4"/>
    <col min="4097" max="4097" width="22.53515625" style="4" bestFit="1" customWidth="1"/>
    <col min="4098" max="4098" width="8.69140625" style="4" customWidth="1"/>
    <col min="4099" max="4099" width="10.69140625" style="4" customWidth="1"/>
    <col min="4100" max="4108" width="9.69140625" style="4" customWidth="1"/>
    <col min="4109" max="4352" width="9.15234375" style="4"/>
    <col min="4353" max="4353" width="22.53515625" style="4" bestFit="1" customWidth="1"/>
    <col min="4354" max="4354" width="8.69140625" style="4" customWidth="1"/>
    <col min="4355" max="4355" width="10.69140625" style="4" customWidth="1"/>
    <col min="4356" max="4364" width="9.69140625" style="4" customWidth="1"/>
    <col min="4365" max="4608" width="9.15234375" style="4"/>
    <col min="4609" max="4609" width="22.53515625" style="4" bestFit="1" customWidth="1"/>
    <col min="4610" max="4610" width="8.69140625" style="4" customWidth="1"/>
    <col min="4611" max="4611" width="10.69140625" style="4" customWidth="1"/>
    <col min="4612" max="4620" width="9.69140625" style="4" customWidth="1"/>
    <col min="4621" max="4864" width="9.15234375" style="4"/>
    <col min="4865" max="4865" width="22.53515625" style="4" bestFit="1" customWidth="1"/>
    <col min="4866" max="4866" width="8.69140625" style="4" customWidth="1"/>
    <col min="4867" max="4867" width="10.69140625" style="4" customWidth="1"/>
    <col min="4868" max="4876" width="9.69140625" style="4" customWidth="1"/>
    <col min="4877" max="5120" width="9.15234375" style="4"/>
    <col min="5121" max="5121" width="22.53515625" style="4" bestFit="1" customWidth="1"/>
    <col min="5122" max="5122" width="8.69140625" style="4" customWidth="1"/>
    <col min="5123" max="5123" width="10.69140625" style="4" customWidth="1"/>
    <col min="5124" max="5132" width="9.69140625" style="4" customWidth="1"/>
    <col min="5133" max="5376" width="9.15234375" style="4"/>
    <col min="5377" max="5377" width="22.53515625" style="4" bestFit="1" customWidth="1"/>
    <col min="5378" max="5378" width="8.69140625" style="4" customWidth="1"/>
    <col min="5379" max="5379" width="10.69140625" style="4" customWidth="1"/>
    <col min="5380" max="5388" width="9.69140625" style="4" customWidth="1"/>
    <col min="5389" max="5632" width="9.15234375" style="4"/>
    <col min="5633" max="5633" width="22.53515625" style="4" bestFit="1" customWidth="1"/>
    <col min="5634" max="5634" width="8.69140625" style="4" customWidth="1"/>
    <col min="5635" max="5635" width="10.69140625" style="4" customWidth="1"/>
    <col min="5636" max="5644" width="9.69140625" style="4" customWidth="1"/>
    <col min="5645" max="5888" width="9.15234375" style="4"/>
    <col min="5889" max="5889" width="22.53515625" style="4" bestFit="1" customWidth="1"/>
    <col min="5890" max="5890" width="8.69140625" style="4" customWidth="1"/>
    <col min="5891" max="5891" width="10.69140625" style="4" customWidth="1"/>
    <col min="5892" max="5900" width="9.69140625" style="4" customWidth="1"/>
    <col min="5901" max="6144" width="9.15234375" style="4"/>
    <col min="6145" max="6145" width="22.53515625" style="4" bestFit="1" customWidth="1"/>
    <col min="6146" max="6146" width="8.69140625" style="4" customWidth="1"/>
    <col min="6147" max="6147" width="10.69140625" style="4" customWidth="1"/>
    <col min="6148" max="6156" width="9.69140625" style="4" customWidth="1"/>
    <col min="6157" max="6400" width="9.15234375" style="4"/>
    <col min="6401" max="6401" width="22.53515625" style="4" bestFit="1" customWidth="1"/>
    <col min="6402" max="6402" width="8.69140625" style="4" customWidth="1"/>
    <col min="6403" max="6403" width="10.69140625" style="4" customWidth="1"/>
    <col min="6404" max="6412" width="9.69140625" style="4" customWidth="1"/>
    <col min="6413" max="6656" width="9.15234375" style="4"/>
    <col min="6657" max="6657" width="22.53515625" style="4" bestFit="1" customWidth="1"/>
    <col min="6658" max="6658" width="8.69140625" style="4" customWidth="1"/>
    <col min="6659" max="6659" width="10.69140625" style="4" customWidth="1"/>
    <col min="6660" max="6668" width="9.69140625" style="4" customWidth="1"/>
    <col min="6669" max="6912" width="9.15234375" style="4"/>
    <col min="6913" max="6913" width="22.53515625" style="4" bestFit="1" customWidth="1"/>
    <col min="6914" max="6914" width="8.69140625" style="4" customWidth="1"/>
    <col min="6915" max="6915" width="10.69140625" style="4" customWidth="1"/>
    <col min="6916" max="6924" width="9.69140625" style="4" customWidth="1"/>
    <col min="6925" max="7168" width="9.15234375" style="4"/>
    <col min="7169" max="7169" width="22.53515625" style="4" bestFit="1" customWidth="1"/>
    <col min="7170" max="7170" width="8.69140625" style="4" customWidth="1"/>
    <col min="7171" max="7171" width="10.69140625" style="4" customWidth="1"/>
    <col min="7172" max="7180" width="9.69140625" style="4" customWidth="1"/>
    <col min="7181" max="7424" width="9.15234375" style="4"/>
    <col min="7425" max="7425" width="22.53515625" style="4" bestFit="1" customWidth="1"/>
    <col min="7426" max="7426" width="8.69140625" style="4" customWidth="1"/>
    <col min="7427" max="7427" width="10.69140625" style="4" customWidth="1"/>
    <col min="7428" max="7436" width="9.69140625" style="4" customWidth="1"/>
    <col min="7437" max="7680" width="9.15234375" style="4"/>
    <col min="7681" max="7681" width="22.53515625" style="4" bestFit="1" customWidth="1"/>
    <col min="7682" max="7682" width="8.69140625" style="4" customWidth="1"/>
    <col min="7683" max="7683" width="10.69140625" style="4" customWidth="1"/>
    <col min="7684" max="7692" width="9.69140625" style="4" customWidth="1"/>
    <col min="7693" max="7936" width="9.15234375" style="4"/>
    <col min="7937" max="7937" width="22.53515625" style="4" bestFit="1" customWidth="1"/>
    <col min="7938" max="7938" width="8.69140625" style="4" customWidth="1"/>
    <col min="7939" max="7939" width="10.69140625" style="4" customWidth="1"/>
    <col min="7940" max="7948" width="9.69140625" style="4" customWidth="1"/>
    <col min="7949" max="8192" width="9.15234375" style="4"/>
    <col min="8193" max="8193" width="22.53515625" style="4" bestFit="1" customWidth="1"/>
    <col min="8194" max="8194" width="8.69140625" style="4" customWidth="1"/>
    <col min="8195" max="8195" width="10.69140625" style="4" customWidth="1"/>
    <col min="8196" max="8204" width="9.69140625" style="4" customWidth="1"/>
    <col min="8205" max="8448" width="9.15234375" style="4"/>
    <col min="8449" max="8449" width="22.53515625" style="4" bestFit="1" customWidth="1"/>
    <col min="8450" max="8450" width="8.69140625" style="4" customWidth="1"/>
    <col min="8451" max="8451" width="10.69140625" style="4" customWidth="1"/>
    <col min="8452" max="8460" width="9.69140625" style="4" customWidth="1"/>
    <col min="8461" max="8704" width="9.15234375" style="4"/>
    <col min="8705" max="8705" width="22.53515625" style="4" bestFit="1" customWidth="1"/>
    <col min="8706" max="8706" width="8.69140625" style="4" customWidth="1"/>
    <col min="8707" max="8707" width="10.69140625" style="4" customWidth="1"/>
    <col min="8708" max="8716" width="9.69140625" style="4" customWidth="1"/>
    <col min="8717" max="8960" width="9.15234375" style="4"/>
    <col min="8961" max="8961" width="22.53515625" style="4" bestFit="1" customWidth="1"/>
    <col min="8962" max="8962" width="8.69140625" style="4" customWidth="1"/>
    <col min="8963" max="8963" width="10.69140625" style="4" customWidth="1"/>
    <col min="8964" max="8972" width="9.69140625" style="4" customWidth="1"/>
    <col min="8973" max="9216" width="9.15234375" style="4"/>
    <col min="9217" max="9217" width="22.53515625" style="4" bestFit="1" customWidth="1"/>
    <col min="9218" max="9218" width="8.69140625" style="4" customWidth="1"/>
    <col min="9219" max="9219" width="10.69140625" style="4" customWidth="1"/>
    <col min="9220" max="9228" width="9.69140625" style="4" customWidth="1"/>
    <col min="9229" max="9472" width="9.15234375" style="4"/>
    <col min="9473" max="9473" width="22.53515625" style="4" bestFit="1" customWidth="1"/>
    <col min="9474" max="9474" width="8.69140625" style="4" customWidth="1"/>
    <col min="9475" max="9475" width="10.69140625" style="4" customWidth="1"/>
    <col min="9476" max="9484" width="9.69140625" style="4" customWidth="1"/>
    <col min="9485" max="9728" width="9.15234375" style="4"/>
    <col min="9729" max="9729" width="22.53515625" style="4" bestFit="1" customWidth="1"/>
    <col min="9730" max="9730" width="8.69140625" style="4" customWidth="1"/>
    <col min="9731" max="9731" width="10.69140625" style="4" customWidth="1"/>
    <col min="9732" max="9740" width="9.69140625" style="4" customWidth="1"/>
    <col min="9741" max="9984" width="9.15234375" style="4"/>
    <col min="9985" max="9985" width="22.53515625" style="4" bestFit="1" customWidth="1"/>
    <col min="9986" max="9986" width="8.69140625" style="4" customWidth="1"/>
    <col min="9987" max="9987" width="10.69140625" style="4" customWidth="1"/>
    <col min="9988" max="9996" width="9.69140625" style="4" customWidth="1"/>
    <col min="9997" max="10240" width="9.15234375" style="4"/>
    <col min="10241" max="10241" width="22.53515625" style="4" bestFit="1" customWidth="1"/>
    <col min="10242" max="10242" width="8.69140625" style="4" customWidth="1"/>
    <col min="10243" max="10243" width="10.69140625" style="4" customWidth="1"/>
    <col min="10244" max="10252" width="9.69140625" style="4" customWidth="1"/>
    <col min="10253" max="10496" width="9.15234375" style="4"/>
    <col min="10497" max="10497" width="22.53515625" style="4" bestFit="1" customWidth="1"/>
    <col min="10498" max="10498" width="8.69140625" style="4" customWidth="1"/>
    <col min="10499" max="10499" width="10.69140625" style="4" customWidth="1"/>
    <col min="10500" max="10508" width="9.69140625" style="4" customWidth="1"/>
    <col min="10509" max="10752" width="9.15234375" style="4"/>
    <col min="10753" max="10753" width="22.53515625" style="4" bestFit="1" customWidth="1"/>
    <col min="10754" max="10754" width="8.69140625" style="4" customWidth="1"/>
    <col min="10755" max="10755" width="10.69140625" style="4" customWidth="1"/>
    <col min="10756" max="10764" width="9.69140625" style="4" customWidth="1"/>
    <col min="10765" max="11008" width="9.15234375" style="4"/>
    <col min="11009" max="11009" width="22.53515625" style="4" bestFit="1" customWidth="1"/>
    <col min="11010" max="11010" width="8.69140625" style="4" customWidth="1"/>
    <col min="11011" max="11011" width="10.69140625" style="4" customWidth="1"/>
    <col min="11012" max="11020" width="9.69140625" style="4" customWidth="1"/>
    <col min="11021" max="11264" width="9.15234375" style="4"/>
    <col min="11265" max="11265" width="22.53515625" style="4" bestFit="1" customWidth="1"/>
    <col min="11266" max="11266" width="8.69140625" style="4" customWidth="1"/>
    <col min="11267" max="11267" width="10.69140625" style="4" customWidth="1"/>
    <col min="11268" max="11276" width="9.69140625" style="4" customWidth="1"/>
    <col min="11277" max="11520" width="9.15234375" style="4"/>
    <col min="11521" max="11521" width="22.53515625" style="4" bestFit="1" customWidth="1"/>
    <col min="11522" max="11522" width="8.69140625" style="4" customWidth="1"/>
    <col min="11523" max="11523" width="10.69140625" style="4" customWidth="1"/>
    <col min="11524" max="11532" width="9.69140625" style="4" customWidth="1"/>
    <col min="11533" max="11776" width="9.15234375" style="4"/>
    <col min="11777" max="11777" width="22.53515625" style="4" bestFit="1" customWidth="1"/>
    <col min="11778" max="11778" width="8.69140625" style="4" customWidth="1"/>
    <col min="11779" max="11779" width="10.69140625" style="4" customWidth="1"/>
    <col min="11780" max="11788" width="9.69140625" style="4" customWidth="1"/>
    <col min="11789" max="12032" width="9.15234375" style="4"/>
    <col min="12033" max="12033" width="22.53515625" style="4" bestFit="1" customWidth="1"/>
    <col min="12034" max="12034" width="8.69140625" style="4" customWidth="1"/>
    <col min="12035" max="12035" width="10.69140625" style="4" customWidth="1"/>
    <col min="12036" max="12044" width="9.69140625" style="4" customWidth="1"/>
    <col min="12045" max="12288" width="9.15234375" style="4"/>
    <col min="12289" max="12289" width="22.53515625" style="4" bestFit="1" customWidth="1"/>
    <col min="12290" max="12290" width="8.69140625" style="4" customWidth="1"/>
    <col min="12291" max="12291" width="10.69140625" style="4" customWidth="1"/>
    <col min="12292" max="12300" width="9.69140625" style="4" customWidth="1"/>
    <col min="12301" max="12544" width="9.15234375" style="4"/>
    <col min="12545" max="12545" width="22.53515625" style="4" bestFit="1" customWidth="1"/>
    <col min="12546" max="12546" width="8.69140625" style="4" customWidth="1"/>
    <col min="12547" max="12547" width="10.69140625" style="4" customWidth="1"/>
    <col min="12548" max="12556" width="9.69140625" style="4" customWidth="1"/>
    <col min="12557" max="12800" width="9.15234375" style="4"/>
    <col min="12801" max="12801" width="22.53515625" style="4" bestFit="1" customWidth="1"/>
    <col min="12802" max="12802" width="8.69140625" style="4" customWidth="1"/>
    <col min="12803" max="12803" width="10.69140625" style="4" customWidth="1"/>
    <col min="12804" max="12812" width="9.69140625" style="4" customWidth="1"/>
    <col min="12813" max="13056" width="9.15234375" style="4"/>
    <col min="13057" max="13057" width="22.53515625" style="4" bestFit="1" customWidth="1"/>
    <col min="13058" max="13058" width="8.69140625" style="4" customWidth="1"/>
    <col min="13059" max="13059" width="10.69140625" style="4" customWidth="1"/>
    <col min="13060" max="13068" width="9.69140625" style="4" customWidth="1"/>
    <col min="13069" max="13312" width="9.15234375" style="4"/>
    <col min="13313" max="13313" width="22.53515625" style="4" bestFit="1" customWidth="1"/>
    <col min="13314" max="13314" width="8.69140625" style="4" customWidth="1"/>
    <col min="13315" max="13315" width="10.69140625" style="4" customWidth="1"/>
    <col min="13316" max="13324" width="9.69140625" style="4" customWidth="1"/>
    <col min="13325" max="13568" width="9.15234375" style="4"/>
    <col min="13569" max="13569" width="22.53515625" style="4" bestFit="1" customWidth="1"/>
    <col min="13570" max="13570" width="8.69140625" style="4" customWidth="1"/>
    <col min="13571" max="13571" width="10.69140625" style="4" customWidth="1"/>
    <col min="13572" max="13580" width="9.69140625" style="4" customWidth="1"/>
    <col min="13581" max="13824" width="9.15234375" style="4"/>
    <col min="13825" max="13825" width="22.53515625" style="4" bestFit="1" customWidth="1"/>
    <col min="13826" max="13826" width="8.69140625" style="4" customWidth="1"/>
    <col min="13827" max="13827" width="10.69140625" style="4" customWidth="1"/>
    <col min="13828" max="13836" width="9.69140625" style="4" customWidth="1"/>
    <col min="13837" max="14080" width="9.15234375" style="4"/>
    <col min="14081" max="14081" width="22.53515625" style="4" bestFit="1" customWidth="1"/>
    <col min="14082" max="14082" width="8.69140625" style="4" customWidth="1"/>
    <col min="14083" max="14083" width="10.69140625" style="4" customWidth="1"/>
    <col min="14084" max="14092" width="9.69140625" style="4" customWidth="1"/>
    <col min="14093" max="14336" width="9.15234375" style="4"/>
    <col min="14337" max="14337" width="22.53515625" style="4" bestFit="1" customWidth="1"/>
    <col min="14338" max="14338" width="8.69140625" style="4" customWidth="1"/>
    <col min="14339" max="14339" width="10.69140625" style="4" customWidth="1"/>
    <col min="14340" max="14348" width="9.69140625" style="4" customWidth="1"/>
    <col min="14349" max="14592" width="9.15234375" style="4"/>
    <col min="14593" max="14593" width="22.53515625" style="4" bestFit="1" customWidth="1"/>
    <col min="14594" max="14594" width="8.69140625" style="4" customWidth="1"/>
    <col min="14595" max="14595" width="10.69140625" style="4" customWidth="1"/>
    <col min="14596" max="14604" width="9.69140625" style="4" customWidth="1"/>
    <col min="14605" max="14848" width="9.15234375" style="4"/>
    <col min="14849" max="14849" width="22.53515625" style="4" bestFit="1" customWidth="1"/>
    <col min="14850" max="14850" width="8.69140625" style="4" customWidth="1"/>
    <col min="14851" max="14851" width="10.69140625" style="4" customWidth="1"/>
    <col min="14852" max="14860" width="9.69140625" style="4" customWidth="1"/>
    <col min="14861" max="15104" width="9.15234375" style="4"/>
    <col min="15105" max="15105" width="22.53515625" style="4" bestFit="1" customWidth="1"/>
    <col min="15106" max="15106" width="8.69140625" style="4" customWidth="1"/>
    <col min="15107" max="15107" width="10.69140625" style="4" customWidth="1"/>
    <col min="15108" max="15116" width="9.69140625" style="4" customWidth="1"/>
    <col min="15117" max="15360" width="9.15234375" style="4"/>
    <col min="15361" max="15361" width="22.53515625" style="4" bestFit="1" customWidth="1"/>
    <col min="15362" max="15362" width="8.69140625" style="4" customWidth="1"/>
    <col min="15363" max="15363" width="10.69140625" style="4" customWidth="1"/>
    <col min="15364" max="15372" width="9.69140625" style="4" customWidth="1"/>
    <col min="15373" max="15616" width="9.15234375" style="4"/>
    <col min="15617" max="15617" width="22.53515625" style="4" bestFit="1" customWidth="1"/>
    <col min="15618" max="15618" width="8.69140625" style="4" customWidth="1"/>
    <col min="15619" max="15619" width="10.69140625" style="4" customWidth="1"/>
    <col min="15620" max="15628" width="9.69140625" style="4" customWidth="1"/>
    <col min="15629" max="15872" width="9.15234375" style="4"/>
    <col min="15873" max="15873" width="22.53515625" style="4" bestFit="1" customWidth="1"/>
    <col min="15874" max="15874" width="8.69140625" style="4" customWidth="1"/>
    <col min="15875" max="15875" width="10.69140625" style="4" customWidth="1"/>
    <col min="15876" max="15884" width="9.69140625" style="4" customWidth="1"/>
    <col min="15885" max="16128" width="9.15234375" style="4"/>
    <col min="16129" max="16129" width="22.53515625" style="4" bestFit="1" customWidth="1"/>
    <col min="16130" max="16130" width="8.69140625" style="4" customWidth="1"/>
    <col min="16131" max="16131" width="10.69140625" style="4" customWidth="1"/>
    <col min="16132" max="16140" width="9.69140625" style="4" customWidth="1"/>
    <col min="16141" max="16384" width="9.15234375" style="4"/>
  </cols>
  <sheetData>
    <row r="1" spans="1:12" s="102" customFormat="1" ht="51" customHeight="1" x14ac:dyDescent="0.5">
      <c r="A1" s="103" t="s">
        <v>134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pans="1:12" x14ac:dyDescent="0.4">
      <c r="A2" s="32"/>
      <c r="B2" s="33"/>
      <c r="C2" s="34"/>
      <c r="D2" s="35"/>
      <c r="E2" s="36"/>
      <c r="F2" s="36"/>
      <c r="G2" s="36"/>
      <c r="H2" s="36"/>
      <c r="I2" s="36"/>
      <c r="J2" s="36"/>
      <c r="K2" s="36"/>
      <c r="L2" s="36"/>
    </row>
    <row r="3" spans="1:12" s="31" customFormat="1" x14ac:dyDescent="0.4">
      <c r="A3" s="37" t="s">
        <v>133</v>
      </c>
      <c r="B3" s="38" t="s">
        <v>1</v>
      </c>
      <c r="C3" s="39" t="s">
        <v>2</v>
      </c>
      <c r="D3" s="40" t="s">
        <v>3</v>
      </c>
      <c r="E3" s="40" t="s">
        <v>4</v>
      </c>
      <c r="F3" s="40" t="s">
        <v>5</v>
      </c>
      <c r="G3" s="40" t="s">
        <v>6</v>
      </c>
      <c r="H3" s="40" t="s">
        <v>3</v>
      </c>
      <c r="I3" s="40" t="s">
        <v>7</v>
      </c>
      <c r="J3" s="40" t="s">
        <v>8</v>
      </c>
      <c r="K3" s="40" t="s">
        <v>9</v>
      </c>
      <c r="L3" s="40" t="s">
        <v>10</v>
      </c>
    </row>
    <row r="4" spans="1:12" x14ac:dyDescent="0.4">
      <c r="A4" s="32"/>
      <c r="B4" s="33"/>
      <c r="C4" s="34"/>
      <c r="D4" s="36"/>
      <c r="E4" s="36"/>
      <c r="F4" s="36"/>
      <c r="G4" s="36"/>
      <c r="H4" s="36"/>
      <c r="I4" s="36"/>
      <c r="J4" s="36"/>
      <c r="K4" s="36"/>
      <c r="L4" s="36"/>
    </row>
    <row r="5" spans="1:12" x14ac:dyDescent="0.4">
      <c r="A5" s="41" t="s">
        <v>11</v>
      </c>
      <c r="B5" s="42">
        <v>44447.599999999991</v>
      </c>
      <c r="C5" s="43">
        <v>56620019.735999845</v>
      </c>
      <c r="D5" s="44">
        <v>1273.8599999999999</v>
      </c>
      <c r="E5" s="44">
        <v>849.24</v>
      </c>
      <c r="F5" s="44">
        <v>990.78</v>
      </c>
      <c r="G5" s="44">
        <v>1132.32</v>
      </c>
      <c r="H5" s="44">
        <v>1273.8599999999999</v>
      </c>
      <c r="I5" s="44">
        <v>1556.9399999999998</v>
      </c>
      <c r="J5" s="44">
        <v>1840.02</v>
      </c>
      <c r="K5" s="44">
        <v>2123.1</v>
      </c>
      <c r="L5" s="44">
        <v>2547.7199999999998</v>
      </c>
    </row>
    <row r="6" spans="1:12" x14ac:dyDescent="0.4">
      <c r="A6" s="41" t="s">
        <v>71</v>
      </c>
      <c r="B6" s="42">
        <v>44447.599999999991</v>
      </c>
      <c r="C6" s="43">
        <v>7848112.7300000004</v>
      </c>
      <c r="D6" s="44">
        <v>176.56999995500323</v>
      </c>
      <c r="E6" s="44">
        <v>117.71333330333549</v>
      </c>
      <c r="F6" s="44">
        <v>137.33222218722474</v>
      </c>
      <c r="G6" s="44">
        <v>156.95111107111398</v>
      </c>
      <c r="H6" s="44">
        <v>176.56999995500323</v>
      </c>
      <c r="I6" s="44">
        <v>215.80777772278174</v>
      </c>
      <c r="J6" s="44">
        <v>255.04555549056022</v>
      </c>
      <c r="K6" s="44">
        <v>294.2833332583387</v>
      </c>
      <c r="L6" s="44">
        <v>353.13999991000645</v>
      </c>
    </row>
    <row r="7" spans="1:12" x14ac:dyDescent="0.4">
      <c r="A7" s="41" t="s">
        <v>72</v>
      </c>
      <c r="B7" s="42">
        <v>44447.599999999991</v>
      </c>
      <c r="C7" s="43">
        <v>3463356.96</v>
      </c>
      <c r="D7" s="44">
        <v>77.91999928005113</v>
      </c>
      <c r="E7" s="44">
        <v>51.95</v>
      </c>
      <c r="F7" s="44">
        <v>60.6</v>
      </c>
      <c r="G7" s="44">
        <v>69.260000000000005</v>
      </c>
      <c r="H7" s="44">
        <v>77.91999928005113</v>
      </c>
      <c r="I7" s="44">
        <v>95.24</v>
      </c>
      <c r="J7" s="44">
        <v>112.55</v>
      </c>
      <c r="K7" s="44">
        <v>129.87</v>
      </c>
      <c r="L7" s="44">
        <v>155.84</v>
      </c>
    </row>
    <row r="8" spans="1:12" x14ac:dyDescent="0.4">
      <c r="A8" s="41"/>
      <c r="B8" s="42"/>
      <c r="C8" s="43"/>
      <c r="D8" s="45"/>
      <c r="E8" s="45"/>
      <c r="F8" s="45"/>
      <c r="G8" s="45"/>
      <c r="H8" s="45"/>
      <c r="I8" s="45"/>
      <c r="J8" s="45"/>
      <c r="K8" s="45"/>
      <c r="L8" s="45"/>
    </row>
    <row r="9" spans="1:12" x14ac:dyDescent="0.4">
      <c r="A9" s="46" t="s">
        <v>14</v>
      </c>
      <c r="B9" s="47">
        <v>154.30000000000001</v>
      </c>
      <c r="C9" s="48">
        <v>3674</v>
      </c>
      <c r="D9" s="44">
        <v>23.81</v>
      </c>
      <c r="E9" s="44">
        <v>1034.7733333033354</v>
      </c>
      <c r="F9" s="44">
        <v>1207.2322221872246</v>
      </c>
      <c r="G9" s="44">
        <v>1379.6911110711139</v>
      </c>
      <c r="H9" s="44">
        <v>1552.1599992350541</v>
      </c>
      <c r="I9" s="44">
        <v>1897.0877777227815</v>
      </c>
      <c r="J9" s="44">
        <v>2242.0055554905603</v>
      </c>
      <c r="K9" s="44">
        <v>2586.9333332583383</v>
      </c>
      <c r="L9" s="44">
        <v>3104.3199999100061</v>
      </c>
    </row>
    <row r="10" spans="1:12" x14ac:dyDescent="0.4">
      <c r="A10" s="46" t="s">
        <v>15</v>
      </c>
      <c r="B10" s="47">
        <v>72.900000000000006</v>
      </c>
      <c r="C10" s="48">
        <v>1784</v>
      </c>
      <c r="D10" s="44">
        <v>24.47</v>
      </c>
      <c r="E10" s="44">
        <v>1035.2133333033355</v>
      </c>
      <c r="F10" s="44">
        <v>1207.7422221872246</v>
      </c>
      <c r="G10" s="44">
        <v>1380.2811110711139</v>
      </c>
      <c r="H10" s="44">
        <v>1552.8199992350542</v>
      </c>
      <c r="I10" s="44">
        <v>1897.8977777227817</v>
      </c>
      <c r="J10" s="44">
        <v>2242.9655554905603</v>
      </c>
      <c r="K10" s="44">
        <v>2588.0333332583386</v>
      </c>
      <c r="L10" s="44">
        <v>3105.6399999100063</v>
      </c>
    </row>
    <row r="11" spans="1:12" x14ac:dyDescent="0.4">
      <c r="A11" s="46" t="s">
        <v>16</v>
      </c>
      <c r="B11" s="47">
        <v>218.6</v>
      </c>
      <c r="C11" s="48">
        <v>5598</v>
      </c>
      <c r="D11" s="44">
        <v>25.61</v>
      </c>
      <c r="E11" s="44">
        <v>1035.9733333033355</v>
      </c>
      <c r="F11" s="44">
        <v>1208.6322221872247</v>
      </c>
      <c r="G11" s="44">
        <v>1381.2911110711138</v>
      </c>
      <c r="H11" s="44">
        <v>1553.9599992350541</v>
      </c>
      <c r="I11" s="44">
        <v>1899.2877777227816</v>
      </c>
      <c r="J11" s="44">
        <v>2244.6055554905606</v>
      </c>
      <c r="K11" s="44">
        <v>2589.9333332583383</v>
      </c>
      <c r="L11" s="44">
        <v>3107.919999910006</v>
      </c>
    </row>
    <row r="12" spans="1:12" x14ac:dyDescent="0.4">
      <c r="A12" s="46" t="s">
        <v>17</v>
      </c>
      <c r="B12" s="47">
        <v>166.9</v>
      </c>
      <c r="C12" s="48">
        <v>2972</v>
      </c>
      <c r="D12" s="44">
        <v>17.809999999999999</v>
      </c>
      <c r="E12" s="44">
        <v>1030.7733333033354</v>
      </c>
      <c r="F12" s="44">
        <v>1202.5622221872247</v>
      </c>
      <c r="G12" s="44">
        <v>1374.3611110711138</v>
      </c>
      <c r="H12" s="44">
        <v>1546.1599992350541</v>
      </c>
      <c r="I12" s="44">
        <v>1889.7577777227816</v>
      </c>
      <c r="J12" s="44">
        <v>2233.3455554905604</v>
      </c>
      <c r="K12" s="44">
        <v>2576.9333332583383</v>
      </c>
      <c r="L12" s="44">
        <v>3092.3199999100061</v>
      </c>
    </row>
    <row r="13" spans="1:12" x14ac:dyDescent="0.4">
      <c r="A13" s="46" t="s">
        <v>73</v>
      </c>
      <c r="B13" s="47">
        <v>489.6</v>
      </c>
      <c r="C13" s="48">
        <v>21371</v>
      </c>
      <c r="D13" s="44">
        <v>43.65</v>
      </c>
      <c r="E13" s="44">
        <v>1048.0033333033355</v>
      </c>
      <c r="F13" s="44">
        <v>1222.6622221872246</v>
      </c>
      <c r="G13" s="44">
        <v>1397.3311110711138</v>
      </c>
      <c r="H13" s="44">
        <v>1571.9999992350542</v>
      </c>
      <c r="I13" s="44">
        <v>1921.3377777227815</v>
      </c>
      <c r="J13" s="44">
        <v>2270.6655554905601</v>
      </c>
      <c r="K13" s="44">
        <v>2620.0033332583384</v>
      </c>
      <c r="L13" s="44">
        <v>3143.9999999100064</v>
      </c>
    </row>
    <row r="14" spans="1:12" x14ac:dyDescent="0.4">
      <c r="A14" s="46" t="s">
        <v>74</v>
      </c>
      <c r="B14" s="47">
        <v>920.6</v>
      </c>
      <c r="C14" s="48">
        <v>28550</v>
      </c>
      <c r="D14" s="44">
        <v>31.01</v>
      </c>
      <c r="E14" s="44">
        <v>1039.5733333033354</v>
      </c>
      <c r="F14" s="44">
        <v>1212.8322221872247</v>
      </c>
      <c r="G14" s="44">
        <v>1386.0911110711138</v>
      </c>
      <c r="H14" s="44">
        <v>1559.3599992350541</v>
      </c>
      <c r="I14" s="44">
        <v>1905.8877777227817</v>
      </c>
      <c r="J14" s="44">
        <v>2252.4055554905603</v>
      </c>
      <c r="K14" s="44">
        <v>2598.9333332583383</v>
      </c>
      <c r="L14" s="44">
        <v>3118.7199999100062</v>
      </c>
    </row>
    <row r="15" spans="1:12" x14ac:dyDescent="0.4">
      <c r="A15" s="46" t="s">
        <v>75</v>
      </c>
      <c r="B15" s="47">
        <v>3029.7</v>
      </c>
      <c r="C15" s="48">
        <v>137749</v>
      </c>
      <c r="D15" s="44">
        <v>45.47</v>
      </c>
      <c r="E15" s="44">
        <v>1049.2133333033355</v>
      </c>
      <c r="F15" s="44">
        <v>1224.0822221872245</v>
      </c>
      <c r="G15" s="44">
        <v>1398.9511110711139</v>
      </c>
      <c r="H15" s="44">
        <v>1573.8199992350542</v>
      </c>
      <c r="I15" s="44">
        <v>1923.5577777227816</v>
      </c>
      <c r="J15" s="44">
        <v>2273.2955554905602</v>
      </c>
      <c r="K15" s="44">
        <v>2623.0333332583386</v>
      </c>
      <c r="L15" s="44">
        <v>3147.6399999100063</v>
      </c>
    </row>
    <row r="16" spans="1:12" x14ac:dyDescent="0.4">
      <c r="A16" s="46" t="s">
        <v>21</v>
      </c>
      <c r="B16" s="47">
        <v>1051.3</v>
      </c>
      <c r="C16" s="48">
        <v>13688</v>
      </c>
      <c r="D16" s="44">
        <v>13.02</v>
      </c>
      <c r="E16" s="44">
        <v>1027.5833333033354</v>
      </c>
      <c r="F16" s="44">
        <v>1198.8422221872247</v>
      </c>
      <c r="G16" s="44">
        <v>1370.1011110711138</v>
      </c>
      <c r="H16" s="44">
        <v>1541.3699992350541</v>
      </c>
      <c r="I16" s="44">
        <v>1883.8977777227817</v>
      </c>
      <c r="J16" s="44">
        <v>2226.4255554905603</v>
      </c>
      <c r="K16" s="44">
        <v>2568.9533332583383</v>
      </c>
      <c r="L16" s="44">
        <v>3082.7399999100062</v>
      </c>
    </row>
    <row r="17" spans="1:12" x14ac:dyDescent="0.4">
      <c r="A17" s="46" t="s">
        <v>22</v>
      </c>
      <c r="B17" s="47">
        <v>186.1</v>
      </c>
      <c r="C17" s="48">
        <v>10643</v>
      </c>
      <c r="D17" s="44">
        <v>57.19</v>
      </c>
      <c r="E17" s="44">
        <v>1057.0333333033354</v>
      </c>
      <c r="F17" s="44">
        <v>1233.1922221872246</v>
      </c>
      <c r="G17" s="44">
        <v>1409.3711110711138</v>
      </c>
      <c r="H17" s="44">
        <v>1585.5399992350542</v>
      </c>
      <c r="I17" s="44">
        <v>1937.8877777227817</v>
      </c>
      <c r="J17" s="44">
        <v>2290.2255554905605</v>
      </c>
      <c r="K17" s="44">
        <v>2642.5733332583386</v>
      </c>
      <c r="L17" s="44">
        <v>3171.0799999100063</v>
      </c>
    </row>
    <row r="18" spans="1:12" x14ac:dyDescent="0.4">
      <c r="A18" s="46" t="s">
        <v>23</v>
      </c>
      <c r="B18" s="47">
        <v>3485.5</v>
      </c>
      <c r="C18" s="48">
        <v>92052</v>
      </c>
      <c r="D18" s="44">
        <v>26.41</v>
      </c>
      <c r="E18" s="44">
        <v>1036.5133333033355</v>
      </c>
      <c r="F18" s="44">
        <v>1209.2522221872246</v>
      </c>
      <c r="G18" s="44">
        <v>1382.0111110711139</v>
      </c>
      <c r="H18" s="44">
        <v>1554.7599992350542</v>
      </c>
      <c r="I18" s="44">
        <v>1900.2677777227816</v>
      </c>
      <c r="J18" s="44">
        <v>2245.7655554905605</v>
      </c>
      <c r="K18" s="44">
        <v>2591.2733332583384</v>
      </c>
      <c r="L18" s="44">
        <v>3109.5199999100064</v>
      </c>
    </row>
    <row r="19" spans="1:12" x14ac:dyDescent="0.4">
      <c r="A19" s="46" t="s">
        <v>24</v>
      </c>
      <c r="B19" s="47">
        <v>1541.3</v>
      </c>
      <c r="C19" s="48">
        <v>101602</v>
      </c>
      <c r="D19" s="44">
        <v>65.92</v>
      </c>
      <c r="E19" s="44">
        <v>1062.8533333033356</v>
      </c>
      <c r="F19" s="44">
        <v>1239.9822221872246</v>
      </c>
      <c r="G19" s="44">
        <v>1417.1311110711138</v>
      </c>
      <c r="H19" s="44">
        <v>1594.2699992350542</v>
      </c>
      <c r="I19" s="44">
        <v>1948.5577777227816</v>
      </c>
      <c r="J19" s="44">
        <v>2302.8355554905602</v>
      </c>
      <c r="K19" s="44">
        <v>2657.1233332583383</v>
      </c>
      <c r="L19" s="44">
        <v>3188.5399999100064</v>
      </c>
    </row>
    <row r="20" spans="1:12" x14ac:dyDescent="0.4">
      <c r="A20" s="46" t="s">
        <v>25</v>
      </c>
      <c r="B20" s="47">
        <v>1585.7</v>
      </c>
      <c r="C20" s="48">
        <v>87531</v>
      </c>
      <c r="D20" s="44">
        <v>55.2</v>
      </c>
      <c r="E20" s="44">
        <v>1055.7033333033355</v>
      </c>
      <c r="F20" s="44">
        <v>1231.6422221872247</v>
      </c>
      <c r="G20" s="44">
        <v>1407.6011110711138</v>
      </c>
      <c r="H20" s="44">
        <v>1583.5499992350542</v>
      </c>
      <c r="I20" s="44">
        <v>1935.4577777227817</v>
      </c>
      <c r="J20" s="44">
        <v>2287.3455554905604</v>
      </c>
      <c r="K20" s="44">
        <v>2639.2533332583384</v>
      </c>
      <c r="L20" s="44">
        <v>3167.0999999100063</v>
      </c>
    </row>
    <row r="21" spans="1:12" x14ac:dyDescent="0.4">
      <c r="A21" s="46" t="s">
        <v>26</v>
      </c>
      <c r="B21" s="47">
        <v>197.8</v>
      </c>
      <c r="C21" s="48">
        <v>9981</v>
      </c>
      <c r="D21" s="44">
        <v>50.46</v>
      </c>
      <c r="E21" s="44">
        <v>1052.5433333033354</v>
      </c>
      <c r="F21" s="44">
        <v>1227.9622221872246</v>
      </c>
      <c r="G21" s="44">
        <v>1403.3811110711138</v>
      </c>
      <c r="H21" s="44">
        <v>1578.8099992350542</v>
      </c>
      <c r="I21" s="44">
        <v>1929.6577777227817</v>
      </c>
      <c r="J21" s="44">
        <v>2280.5055554905603</v>
      </c>
      <c r="K21" s="44">
        <v>2631.3533332583384</v>
      </c>
      <c r="L21" s="44">
        <v>3157.6199999100063</v>
      </c>
    </row>
    <row r="22" spans="1:12" x14ac:dyDescent="0.4">
      <c r="A22" s="46" t="s">
        <v>76</v>
      </c>
      <c r="B22" s="47">
        <v>929.9</v>
      </c>
      <c r="C22" s="48">
        <v>41697</v>
      </c>
      <c r="D22" s="44">
        <v>44.84</v>
      </c>
      <c r="E22" s="44">
        <v>1048.7933333033354</v>
      </c>
      <c r="F22" s="44">
        <v>1223.5922221872247</v>
      </c>
      <c r="G22" s="44">
        <v>1398.3911110711138</v>
      </c>
      <c r="H22" s="44">
        <v>1573.1899992350541</v>
      </c>
      <c r="I22" s="44">
        <v>1922.7877777227816</v>
      </c>
      <c r="J22" s="44">
        <v>2272.3855554905604</v>
      </c>
      <c r="K22" s="44">
        <v>2621.9833332583385</v>
      </c>
      <c r="L22" s="44">
        <v>3146.3799999100061</v>
      </c>
    </row>
    <row r="23" spans="1:12" x14ac:dyDescent="0.4">
      <c r="A23" s="46" t="s">
        <v>77</v>
      </c>
      <c r="B23" s="47">
        <v>149.69999999999999</v>
      </c>
      <c r="C23" s="48">
        <v>6063</v>
      </c>
      <c r="D23" s="44">
        <v>40.5</v>
      </c>
      <c r="E23" s="44">
        <v>1045.9033333033356</v>
      </c>
      <c r="F23" s="44">
        <v>1220.2122221872246</v>
      </c>
      <c r="G23" s="44">
        <v>1394.5311110711139</v>
      </c>
      <c r="H23" s="44">
        <v>1568.8499992350542</v>
      </c>
      <c r="I23" s="44">
        <v>1917.4877777227816</v>
      </c>
      <c r="J23" s="44">
        <v>2266.1155554905604</v>
      </c>
      <c r="K23" s="44">
        <v>2614.7533332583384</v>
      </c>
      <c r="L23" s="44">
        <v>3137.6999999100062</v>
      </c>
    </row>
    <row r="24" spans="1:12" x14ac:dyDescent="0.4">
      <c r="A24" s="46" t="s">
        <v>29</v>
      </c>
      <c r="B24" s="47">
        <v>1426.3</v>
      </c>
      <c r="C24" s="48">
        <v>55740</v>
      </c>
      <c r="D24" s="44">
        <v>39.08</v>
      </c>
      <c r="E24" s="44">
        <v>1044.9533333033355</v>
      </c>
      <c r="F24" s="44">
        <v>1219.1122221872247</v>
      </c>
      <c r="G24" s="44">
        <v>1393.2711110711139</v>
      </c>
      <c r="H24" s="44">
        <v>1567.4299992350541</v>
      </c>
      <c r="I24" s="44">
        <v>1915.7477777227816</v>
      </c>
      <c r="J24" s="44">
        <v>2264.0655554905607</v>
      </c>
      <c r="K24" s="44">
        <v>2612.3833332583386</v>
      </c>
      <c r="L24" s="44">
        <v>3134.8599999100061</v>
      </c>
    </row>
    <row r="25" spans="1:12" x14ac:dyDescent="0.4">
      <c r="A25" s="46" t="s">
        <v>30</v>
      </c>
      <c r="B25" s="47">
        <v>40.799999999999997</v>
      </c>
      <c r="C25" s="48">
        <v>601</v>
      </c>
      <c r="D25" s="44">
        <v>14.73</v>
      </c>
      <c r="E25" s="44">
        <v>1028.7233333033355</v>
      </c>
      <c r="F25" s="44">
        <v>1200.1722221872246</v>
      </c>
      <c r="G25" s="44">
        <v>1371.6211110711138</v>
      </c>
      <c r="H25" s="44">
        <v>1543.0799992350542</v>
      </c>
      <c r="I25" s="44">
        <v>1885.9877777227816</v>
      </c>
      <c r="J25" s="44">
        <v>2228.8955554905606</v>
      </c>
      <c r="K25" s="44">
        <v>2571.8033332583386</v>
      </c>
      <c r="L25" s="44">
        <v>3086.1599999100063</v>
      </c>
    </row>
    <row r="26" spans="1:12" x14ac:dyDescent="0.4">
      <c r="A26" s="46" t="s">
        <v>31</v>
      </c>
      <c r="B26" s="47">
        <v>198.5</v>
      </c>
      <c r="C26" s="48">
        <v>3234</v>
      </c>
      <c r="D26" s="44">
        <v>16.29</v>
      </c>
      <c r="E26" s="44">
        <v>1029.7633333033355</v>
      </c>
      <c r="F26" s="44">
        <v>1201.3822221872247</v>
      </c>
      <c r="G26" s="44">
        <v>1373.0111110711139</v>
      </c>
      <c r="H26" s="44">
        <v>1544.6399992350541</v>
      </c>
      <c r="I26" s="44">
        <v>1887.8977777227817</v>
      </c>
      <c r="J26" s="44">
        <v>2231.1455554905606</v>
      </c>
      <c r="K26" s="44">
        <v>2574.4033332583385</v>
      </c>
      <c r="L26" s="44">
        <v>3089.2799999100062</v>
      </c>
    </row>
    <row r="27" spans="1:12" x14ac:dyDescent="0.4">
      <c r="A27" s="46" t="s">
        <v>32</v>
      </c>
      <c r="B27" s="47">
        <v>132.4</v>
      </c>
      <c r="C27" s="48">
        <v>3244</v>
      </c>
      <c r="D27" s="44">
        <v>24.5</v>
      </c>
      <c r="E27" s="44">
        <v>1035.2333333033355</v>
      </c>
      <c r="F27" s="44">
        <v>1207.7722221872245</v>
      </c>
      <c r="G27" s="44">
        <v>1380.3111110711138</v>
      </c>
      <c r="H27" s="44">
        <v>1552.8499992350542</v>
      </c>
      <c r="I27" s="44">
        <v>1897.9277777227817</v>
      </c>
      <c r="J27" s="44">
        <v>2243.0055554905603</v>
      </c>
      <c r="K27" s="44">
        <v>2588.0833332583384</v>
      </c>
      <c r="L27" s="44">
        <v>3105.6999999100062</v>
      </c>
    </row>
    <row r="28" spans="1:12" x14ac:dyDescent="0.4">
      <c r="A28" s="46" t="s">
        <v>33</v>
      </c>
      <c r="B28" s="47">
        <v>157.4</v>
      </c>
      <c r="C28" s="48">
        <v>6183</v>
      </c>
      <c r="D28" s="44">
        <v>39.28</v>
      </c>
      <c r="E28" s="44">
        <v>1045.0933333033356</v>
      </c>
      <c r="F28" s="44">
        <v>1219.2622221872246</v>
      </c>
      <c r="G28" s="44">
        <v>1393.4511110711139</v>
      </c>
      <c r="H28" s="44">
        <v>1567.6299992350541</v>
      </c>
      <c r="I28" s="44">
        <v>1915.9977777227816</v>
      </c>
      <c r="J28" s="44">
        <v>2264.3555554905606</v>
      </c>
      <c r="K28" s="44">
        <v>2612.7233332583382</v>
      </c>
      <c r="L28" s="44">
        <v>3135.2599999100062</v>
      </c>
    </row>
    <row r="29" spans="1:12" x14ac:dyDescent="0.4">
      <c r="A29" s="46" t="s">
        <v>34</v>
      </c>
      <c r="B29" s="47">
        <v>1444.4</v>
      </c>
      <c r="C29" s="48">
        <v>51868</v>
      </c>
      <c r="D29" s="44">
        <v>35.909999999999997</v>
      </c>
      <c r="E29" s="44">
        <v>1042.8433333033356</v>
      </c>
      <c r="F29" s="44">
        <v>1216.6422221872247</v>
      </c>
      <c r="G29" s="44">
        <v>1390.4511110711139</v>
      </c>
      <c r="H29" s="44">
        <v>1564.2599992350542</v>
      </c>
      <c r="I29" s="44">
        <v>1911.8777777227817</v>
      </c>
      <c r="J29" s="44">
        <v>2259.4855554905603</v>
      </c>
      <c r="K29" s="44">
        <v>2607.1033332583384</v>
      </c>
      <c r="L29" s="44">
        <v>3128.5199999100064</v>
      </c>
    </row>
    <row r="30" spans="1:12" x14ac:dyDescent="0.4">
      <c r="A30" s="46" t="s">
        <v>35</v>
      </c>
      <c r="B30" s="47">
        <v>499</v>
      </c>
      <c r="C30" s="48">
        <v>11053</v>
      </c>
      <c r="D30" s="44">
        <v>22.15</v>
      </c>
      <c r="E30" s="44">
        <v>1033.6733333033355</v>
      </c>
      <c r="F30" s="44">
        <v>1205.9422221872246</v>
      </c>
      <c r="G30" s="44">
        <v>1378.2211110711139</v>
      </c>
      <c r="H30" s="44">
        <v>1550.4999992350542</v>
      </c>
      <c r="I30" s="44">
        <v>1895.0577777227816</v>
      </c>
      <c r="J30" s="44">
        <v>2239.6055554905606</v>
      </c>
      <c r="K30" s="44">
        <v>2584.1733332583385</v>
      </c>
      <c r="L30" s="44">
        <v>3100.9999999100064</v>
      </c>
    </row>
    <row r="31" spans="1:12" x14ac:dyDescent="0.4">
      <c r="A31" s="46" t="s">
        <v>36</v>
      </c>
      <c r="B31" s="47">
        <v>125.2</v>
      </c>
      <c r="C31" s="48">
        <v>6032</v>
      </c>
      <c r="D31" s="44">
        <v>48.18</v>
      </c>
      <c r="E31" s="44">
        <v>1051.0233333033354</v>
      </c>
      <c r="F31" s="44">
        <v>1226.1822221872246</v>
      </c>
      <c r="G31" s="44">
        <v>1401.3611110711138</v>
      </c>
      <c r="H31" s="44">
        <v>1576.5299992350542</v>
      </c>
      <c r="I31" s="44">
        <v>1926.8777777227817</v>
      </c>
      <c r="J31" s="44">
        <v>2277.2055554905601</v>
      </c>
      <c r="K31" s="44">
        <v>2627.5533332583386</v>
      </c>
      <c r="L31" s="44">
        <v>3153.0599999100064</v>
      </c>
    </row>
    <row r="32" spans="1:12" x14ac:dyDescent="0.4">
      <c r="A32" s="46" t="s">
        <v>37</v>
      </c>
      <c r="B32" s="47">
        <v>736.7</v>
      </c>
      <c r="C32" s="48">
        <v>39701</v>
      </c>
      <c r="D32" s="44">
        <v>53.89</v>
      </c>
      <c r="E32" s="44">
        <v>1054.8333333033354</v>
      </c>
      <c r="F32" s="44">
        <v>1230.6222221872247</v>
      </c>
      <c r="G32" s="44">
        <v>1406.4311110711139</v>
      </c>
      <c r="H32" s="44">
        <v>1582.2399992350543</v>
      </c>
      <c r="I32" s="44">
        <v>1933.8577777227817</v>
      </c>
      <c r="J32" s="44">
        <v>2285.4555554905601</v>
      </c>
      <c r="K32" s="44">
        <v>2637.0733332583386</v>
      </c>
      <c r="L32" s="44">
        <v>3164.4799999100064</v>
      </c>
    </row>
    <row r="33" spans="1:12" x14ac:dyDescent="0.4">
      <c r="A33" s="46" t="s">
        <v>38</v>
      </c>
      <c r="B33" s="47">
        <v>579.9</v>
      </c>
      <c r="C33" s="48">
        <v>27070</v>
      </c>
      <c r="D33" s="44">
        <v>46.68</v>
      </c>
      <c r="E33" s="44">
        <v>1050.0233333033354</v>
      </c>
      <c r="F33" s="44">
        <v>1225.0222221872245</v>
      </c>
      <c r="G33" s="44">
        <v>1400.0211110711139</v>
      </c>
      <c r="H33" s="44">
        <v>1575.0299992350542</v>
      </c>
      <c r="I33" s="44">
        <v>1925.0377777227816</v>
      </c>
      <c r="J33" s="44">
        <v>2275.0455554905602</v>
      </c>
      <c r="K33" s="44">
        <v>2625.0533332583386</v>
      </c>
      <c r="L33" s="44">
        <v>3150.0599999100064</v>
      </c>
    </row>
    <row r="34" spans="1:12" x14ac:dyDescent="0.4">
      <c r="A34" s="46" t="s">
        <v>39</v>
      </c>
      <c r="B34" s="47">
        <v>1577.2</v>
      </c>
      <c r="C34" s="48">
        <v>32222</v>
      </c>
      <c r="D34" s="44">
        <v>20.43</v>
      </c>
      <c r="E34" s="44">
        <v>1032.5233333033354</v>
      </c>
      <c r="F34" s="44">
        <v>1204.6022221872247</v>
      </c>
      <c r="G34" s="44">
        <v>1376.6911110711139</v>
      </c>
      <c r="H34" s="44">
        <v>1548.7799992350542</v>
      </c>
      <c r="I34" s="44">
        <v>1892.9577777227817</v>
      </c>
      <c r="J34" s="44">
        <v>2237.1255554905601</v>
      </c>
      <c r="K34" s="44">
        <v>2581.3033332583386</v>
      </c>
      <c r="L34" s="44">
        <v>3097.5599999100064</v>
      </c>
    </row>
    <row r="35" spans="1:12" x14ac:dyDescent="0.4">
      <c r="A35" s="46" t="s">
        <v>40</v>
      </c>
      <c r="B35" s="47">
        <v>713.7</v>
      </c>
      <c r="C35" s="48">
        <v>13146</v>
      </c>
      <c r="D35" s="44">
        <v>18.420000000000002</v>
      </c>
      <c r="E35" s="44">
        <v>1031.1833333033355</v>
      </c>
      <c r="F35" s="44">
        <v>1203.0422221872248</v>
      </c>
      <c r="G35" s="44">
        <v>1374.9011110711137</v>
      </c>
      <c r="H35" s="44">
        <v>1546.7699992350542</v>
      </c>
      <c r="I35" s="44">
        <v>1890.4977777227816</v>
      </c>
      <c r="J35" s="44">
        <v>2234.2255554905605</v>
      </c>
      <c r="K35" s="44">
        <v>2577.9533332583383</v>
      </c>
      <c r="L35" s="44">
        <v>3093.5399999100064</v>
      </c>
    </row>
    <row r="36" spans="1:12" x14ac:dyDescent="0.4">
      <c r="A36" s="46" t="s">
        <v>41</v>
      </c>
      <c r="B36" s="47">
        <v>39.9</v>
      </c>
      <c r="C36" s="48">
        <v>239</v>
      </c>
      <c r="D36" s="44">
        <v>5.99</v>
      </c>
      <c r="E36" s="44">
        <v>1022.8933333033356</v>
      </c>
      <c r="F36" s="44">
        <v>1193.3722221872247</v>
      </c>
      <c r="G36" s="44">
        <v>1363.8511110711138</v>
      </c>
      <c r="H36" s="44">
        <v>1534.3399992350542</v>
      </c>
      <c r="I36" s="44">
        <v>1875.3077777227816</v>
      </c>
      <c r="J36" s="44">
        <v>2216.2655554905605</v>
      </c>
      <c r="K36" s="44">
        <v>2557.2333332583385</v>
      </c>
      <c r="L36" s="44">
        <v>3068.6799999100062</v>
      </c>
    </row>
    <row r="37" spans="1:12" x14ac:dyDescent="0.4">
      <c r="A37" s="46" t="s">
        <v>42</v>
      </c>
      <c r="B37" s="47">
        <v>52</v>
      </c>
      <c r="C37" s="48">
        <v>1398</v>
      </c>
      <c r="D37" s="44">
        <v>26.88</v>
      </c>
      <c r="E37" s="44">
        <v>1036.8233333033354</v>
      </c>
      <c r="F37" s="44">
        <v>1209.6222221872247</v>
      </c>
      <c r="G37" s="44">
        <v>1382.421111071114</v>
      </c>
      <c r="H37" s="44">
        <v>1555.2299992350543</v>
      </c>
      <c r="I37" s="44">
        <v>1900.8377777227815</v>
      </c>
      <c r="J37" s="44">
        <v>2246.4455554905603</v>
      </c>
      <c r="K37" s="44">
        <v>2592.0533332583386</v>
      </c>
      <c r="L37" s="44">
        <v>3110.4599999100064</v>
      </c>
    </row>
    <row r="38" spans="1:12" x14ac:dyDescent="0.4">
      <c r="A38" s="46" t="s">
        <v>43</v>
      </c>
      <c r="B38" s="47">
        <v>436.2</v>
      </c>
      <c r="C38" s="48">
        <v>23668</v>
      </c>
      <c r="D38" s="44">
        <v>54.26</v>
      </c>
      <c r="E38" s="44">
        <v>1055.0733333033354</v>
      </c>
      <c r="F38" s="44">
        <v>1230.9122221872246</v>
      </c>
      <c r="G38" s="44">
        <v>1406.7611110711139</v>
      </c>
      <c r="H38" s="44">
        <v>1582.6099992350541</v>
      </c>
      <c r="I38" s="44">
        <v>1934.3077777227816</v>
      </c>
      <c r="J38" s="44">
        <v>2285.9955554905605</v>
      </c>
      <c r="K38" s="44">
        <v>2637.6833332583383</v>
      </c>
      <c r="L38" s="44">
        <v>3165.2199999100062</v>
      </c>
    </row>
    <row r="39" spans="1:12" x14ac:dyDescent="0.4">
      <c r="A39" s="46" t="s">
        <v>44</v>
      </c>
      <c r="B39" s="47">
        <v>115.5</v>
      </c>
      <c r="C39" s="48">
        <v>6837</v>
      </c>
      <c r="D39" s="44">
        <v>59.19</v>
      </c>
      <c r="E39" s="44">
        <v>1058.3633333033356</v>
      </c>
      <c r="F39" s="44">
        <v>1234.7522221872246</v>
      </c>
      <c r="G39" s="44">
        <v>1411.1411110711138</v>
      </c>
      <c r="H39" s="44">
        <v>1587.5399992350542</v>
      </c>
      <c r="I39" s="44">
        <v>1940.3277777227815</v>
      </c>
      <c r="J39" s="44">
        <v>2293.1155554905604</v>
      </c>
      <c r="K39" s="44">
        <v>2645.9033332583385</v>
      </c>
      <c r="L39" s="44">
        <v>3175.0799999100063</v>
      </c>
    </row>
    <row r="40" spans="1:12" x14ac:dyDescent="0.4">
      <c r="A40" s="46" t="s">
        <v>78</v>
      </c>
      <c r="B40" s="47">
        <v>966.3</v>
      </c>
      <c r="C40" s="48">
        <v>84500</v>
      </c>
      <c r="D40" s="44">
        <v>87.45</v>
      </c>
      <c r="E40" s="44">
        <v>1077.2033333033355</v>
      </c>
      <c r="F40" s="44">
        <v>1256.7322221872246</v>
      </c>
      <c r="G40" s="44">
        <v>1436.2611110711139</v>
      </c>
      <c r="H40" s="44">
        <v>1615.7999992350542</v>
      </c>
      <c r="I40" s="44">
        <v>1974.8677777227815</v>
      </c>
      <c r="J40" s="44">
        <v>2333.9355554905605</v>
      </c>
      <c r="K40" s="44">
        <v>2693.0033332583384</v>
      </c>
      <c r="L40" s="44">
        <v>3231.5999999100063</v>
      </c>
    </row>
    <row r="41" spans="1:12" x14ac:dyDescent="0.4">
      <c r="A41" s="46" t="s">
        <v>46</v>
      </c>
      <c r="B41" s="47">
        <v>108.5</v>
      </c>
      <c r="C41" s="48">
        <v>3336</v>
      </c>
      <c r="D41" s="44">
        <v>30.75</v>
      </c>
      <c r="E41" s="44">
        <v>1039.4033333033356</v>
      </c>
      <c r="F41" s="44">
        <v>1212.6322221872247</v>
      </c>
      <c r="G41" s="44">
        <v>1385.8611110711138</v>
      </c>
      <c r="H41" s="44">
        <v>1559.0999992350542</v>
      </c>
      <c r="I41" s="44">
        <v>1905.5677777227816</v>
      </c>
      <c r="J41" s="44">
        <v>2252.0355554905605</v>
      </c>
      <c r="K41" s="44">
        <v>2598.5033332583384</v>
      </c>
      <c r="L41" s="44">
        <v>3118.1999999100062</v>
      </c>
    </row>
    <row r="42" spans="1:12" x14ac:dyDescent="0.4">
      <c r="A42" s="46" t="s">
        <v>47</v>
      </c>
      <c r="B42" s="47">
        <v>41.4</v>
      </c>
      <c r="C42" s="48">
        <v>0</v>
      </c>
      <c r="D42" s="44">
        <v>0</v>
      </c>
      <c r="E42" s="44">
        <v>1018.9033333033356</v>
      </c>
      <c r="F42" s="44">
        <v>1188.7122221872246</v>
      </c>
      <c r="G42" s="44">
        <v>1358.5311110711139</v>
      </c>
      <c r="H42" s="44">
        <v>1528.3499992350542</v>
      </c>
      <c r="I42" s="44">
        <v>1867.9877777227816</v>
      </c>
      <c r="J42" s="44">
        <v>2207.6155554905604</v>
      </c>
      <c r="K42" s="44">
        <v>2547.2533332583384</v>
      </c>
      <c r="L42" s="44">
        <v>3056.6999999100062</v>
      </c>
    </row>
    <row r="43" spans="1:12" x14ac:dyDescent="0.4">
      <c r="A43" s="46" t="s">
        <v>48</v>
      </c>
      <c r="B43" s="47">
        <v>60.2</v>
      </c>
      <c r="C43" s="48">
        <v>2749</v>
      </c>
      <c r="D43" s="44">
        <v>45.66</v>
      </c>
      <c r="E43" s="44">
        <v>1049.3433333033356</v>
      </c>
      <c r="F43" s="44">
        <v>1224.2222221872246</v>
      </c>
      <c r="G43" s="44">
        <v>1399.1211110711138</v>
      </c>
      <c r="H43" s="44">
        <v>1574.0099992350542</v>
      </c>
      <c r="I43" s="44">
        <v>1923.7977777227816</v>
      </c>
      <c r="J43" s="44">
        <v>2273.5655554905607</v>
      </c>
      <c r="K43" s="44">
        <v>2623.3533332583384</v>
      </c>
      <c r="L43" s="44">
        <v>3148.0199999100064</v>
      </c>
    </row>
    <row r="44" spans="1:12" x14ac:dyDescent="0.4">
      <c r="A44" s="41" t="s">
        <v>49</v>
      </c>
      <c r="B44" s="47">
        <v>1239.3</v>
      </c>
      <c r="C44" s="48">
        <v>43301</v>
      </c>
      <c r="D44" s="44">
        <v>34.94</v>
      </c>
      <c r="E44" s="44">
        <v>1042.1933333033355</v>
      </c>
      <c r="F44" s="44">
        <v>1215.8922221872247</v>
      </c>
      <c r="G44" s="44">
        <v>1389.5911110711138</v>
      </c>
      <c r="H44" s="44">
        <v>1563.2899992350542</v>
      </c>
      <c r="I44" s="44">
        <v>1910.6877777227817</v>
      </c>
      <c r="J44" s="44">
        <v>2258.0855554905602</v>
      </c>
      <c r="K44" s="44">
        <v>2605.4833332583385</v>
      </c>
      <c r="L44" s="44">
        <v>3126.5799999100063</v>
      </c>
    </row>
    <row r="45" spans="1:12" x14ac:dyDescent="0.4">
      <c r="A45" s="41" t="s">
        <v>50</v>
      </c>
      <c r="B45" s="47">
        <v>223.3</v>
      </c>
      <c r="C45" s="48">
        <v>7987</v>
      </c>
      <c r="D45" s="44">
        <v>35.770000000000003</v>
      </c>
      <c r="E45" s="44">
        <v>1042.7533333033355</v>
      </c>
      <c r="F45" s="44">
        <v>1216.5322221872248</v>
      </c>
      <c r="G45" s="44">
        <v>1390.3311110711138</v>
      </c>
      <c r="H45" s="44">
        <v>1564.1199992350541</v>
      </c>
      <c r="I45" s="44">
        <v>1911.7077777227817</v>
      </c>
      <c r="J45" s="44">
        <v>2259.2855554905605</v>
      </c>
      <c r="K45" s="44">
        <v>2606.8733332583383</v>
      </c>
      <c r="L45" s="44">
        <v>3128.2399999100062</v>
      </c>
    </row>
    <row r="46" spans="1:12" x14ac:dyDescent="0.4">
      <c r="A46" s="41" t="s">
        <v>51</v>
      </c>
      <c r="B46" s="47">
        <v>80.8</v>
      </c>
      <c r="C46" s="48">
        <v>4425</v>
      </c>
      <c r="D46" s="44">
        <v>54.76</v>
      </c>
      <c r="E46" s="44">
        <v>1055.4133333033355</v>
      </c>
      <c r="F46" s="44">
        <v>1231.3022221872245</v>
      </c>
      <c r="G46" s="44">
        <v>1407.2111110711139</v>
      </c>
      <c r="H46" s="44">
        <v>1583.1099992350541</v>
      </c>
      <c r="I46" s="44">
        <v>1934.9177777227817</v>
      </c>
      <c r="J46" s="44">
        <v>2286.7155554905603</v>
      </c>
      <c r="K46" s="44">
        <v>2638.5233332583384</v>
      </c>
      <c r="L46" s="44">
        <v>3166.2199999100062</v>
      </c>
    </row>
    <row r="47" spans="1:12" x14ac:dyDescent="0.4">
      <c r="A47" s="41" t="s">
        <v>52</v>
      </c>
      <c r="B47" s="47">
        <v>396.1</v>
      </c>
      <c r="C47" s="48">
        <v>10592</v>
      </c>
      <c r="D47" s="44">
        <v>26.74</v>
      </c>
      <c r="E47" s="44">
        <v>1036.7333333033355</v>
      </c>
      <c r="F47" s="44">
        <v>1209.5122221872246</v>
      </c>
      <c r="G47" s="44">
        <v>1382.3011110711138</v>
      </c>
      <c r="H47" s="44">
        <v>1555.0899992350542</v>
      </c>
      <c r="I47" s="44">
        <v>1900.6677777227817</v>
      </c>
      <c r="J47" s="44">
        <v>2246.2355554905603</v>
      </c>
      <c r="K47" s="44">
        <v>2591.8233332583386</v>
      </c>
      <c r="L47" s="44">
        <v>3110.1799999100062</v>
      </c>
    </row>
    <row r="48" spans="1:12" x14ac:dyDescent="0.4">
      <c r="A48" s="41" t="s">
        <v>53</v>
      </c>
      <c r="B48" s="47">
        <v>148.1</v>
      </c>
      <c r="C48" s="48">
        <v>6679</v>
      </c>
      <c r="D48" s="44">
        <v>45.1</v>
      </c>
      <c r="E48" s="44">
        <v>1048.9733333033355</v>
      </c>
      <c r="F48" s="44">
        <v>1223.7922221872245</v>
      </c>
      <c r="G48" s="44">
        <v>1398.6211110711138</v>
      </c>
      <c r="H48" s="44">
        <v>1573.4499992350541</v>
      </c>
      <c r="I48" s="44">
        <v>1923.1077777227815</v>
      </c>
      <c r="J48" s="44">
        <v>2272.7555554905603</v>
      </c>
      <c r="K48" s="44">
        <v>2622.4233332583385</v>
      </c>
      <c r="L48" s="44">
        <v>3146.899999910006</v>
      </c>
    </row>
    <row r="49" spans="1:12" x14ac:dyDescent="0.4">
      <c r="A49" s="41" t="s">
        <v>79</v>
      </c>
      <c r="B49" s="47">
        <v>148.19999999999999</v>
      </c>
      <c r="C49" s="48">
        <v>5068</v>
      </c>
      <c r="D49" s="44">
        <v>34.200000000000003</v>
      </c>
      <c r="E49" s="44">
        <v>1041.7033333033355</v>
      </c>
      <c r="F49" s="44">
        <v>1215.3122221872247</v>
      </c>
      <c r="G49" s="44">
        <v>1388.9311110711139</v>
      </c>
      <c r="H49" s="44">
        <v>1562.5499992350542</v>
      </c>
      <c r="I49" s="44">
        <v>1909.7877777227816</v>
      </c>
      <c r="J49" s="44">
        <v>2257.0155554905605</v>
      </c>
      <c r="K49" s="44">
        <v>2604.2533332583384</v>
      </c>
      <c r="L49" s="44">
        <v>3125.0999999100063</v>
      </c>
    </row>
    <row r="50" spans="1:12" x14ac:dyDescent="0.4">
      <c r="A50" s="41" t="s">
        <v>80</v>
      </c>
      <c r="B50" s="47">
        <v>83.9</v>
      </c>
      <c r="C50" s="48">
        <v>3338</v>
      </c>
      <c r="D50" s="44">
        <v>39.79</v>
      </c>
      <c r="E50" s="44">
        <v>1045.4333333033355</v>
      </c>
      <c r="F50" s="44">
        <v>1219.6622221872246</v>
      </c>
      <c r="G50" s="44">
        <v>1393.9011110711137</v>
      </c>
      <c r="H50" s="44">
        <v>1568.1399992350541</v>
      </c>
      <c r="I50" s="44">
        <v>1916.6177777227817</v>
      </c>
      <c r="J50" s="44">
        <v>2265.0855554905602</v>
      </c>
      <c r="K50" s="44">
        <v>2613.5733332583386</v>
      </c>
      <c r="L50" s="44">
        <v>3136.2799999100062</v>
      </c>
    </row>
    <row r="51" spans="1:12" x14ac:dyDescent="0.4">
      <c r="A51" s="41" t="s">
        <v>81</v>
      </c>
      <c r="B51" s="47">
        <v>765.9</v>
      </c>
      <c r="C51" s="48">
        <v>26401</v>
      </c>
      <c r="D51" s="44">
        <v>34.47</v>
      </c>
      <c r="E51" s="44">
        <v>1041.8833333033356</v>
      </c>
      <c r="F51" s="44">
        <v>1215.5222221872245</v>
      </c>
      <c r="G51" s="44">
        <v>1389.171111071114</v>
      </c>
      <c r="H51" s="44">
        <v>1562.8199992350542</v>
      </c>
      <c r="I51" s="44">
        <v>1910.1177777227817</v>
      </c>
      <c r="J51" s="44">
        <v>2257.4055554905603</v>
      </c>
      <c r="K51" s="44">
        <v>2604.7033332583383</v>
      </c>
      <c r="L51" s="44">
        <v>3125.6399999100063</v>
      </c>
    </row>
    <row r="52" spans="1:12" x14ac:dyDescent="0.4">
      <c r="A52" s="41" t="s">
        <v>57</v>
      </c>
      <c r="B52" s="47">
        <v>13695.7</v>
      </c>
      <c r="C52" s="48">
        <v>451957.00584007194</v>
      </c>
      <c r="D52" s="44">
        <v>33</v>
      </c>
      <c r="E52" s="44">
        <v>1040.9033333033356</v>
      </c>
      <c r="F52" s="44">
        <v>1214.3822221872247</v>
      </c>
      <c r="G52" s="44">
        <v>1387.8611110711138</v>
      </c>
      <c r="H52" s="44">
        <v>1561.3499992350542</v>
      </c>
      <c r="I52" s="44">
        <v>1908.3177777227816</v>
      </c>
      <c r="J52" s="44">
        <v>2255.2855554905605</v>
      </c>
      <c r="K52" s="44">
        <v>2602.2533332583384</v>
      </c>
      <c r="L52" s="44">
        <v>3122.6999999100062</v>
      </c>
    </row>
    <row r="53" spans="1:12" x14ac:dyDescent="0.4">
      <c r="A53" s="41" t="s">
        <v>58</v>
      </c>
      <c r="B53" s="47">
        <v>186.7</v>
      </c>
      <c r="C53" s="48">
        <v>11159</v>
      </c>
      <c r="D53" s="44">
        <v>59.77</v>
      </c>
      <c r="E53" s="44">
        <v>1058.7533333033355</v>
      </c>
      <c r="F53" s="44">
        <v>1235.2022221872246</v>
      </c>
      <c r="G53" s="44">
        <v>1411.661111071114</v>
      </c>
      <c r="H53" s="44">
        <v>1588.1199992350541</v>
      </c>
      <c r="I53" s="44">
        <v>1941.0377777227816</v>
      </c>
      <c r="J53" s="44">
        <v>2293.9455554905603</v>
      </c>
      <c r="K53" s="44">
        <v>2646.8733332583383</v>
      </c>
      <c r="L53" s="44">
        <v>3176.2399999100062</v>
      </c>
    </row>
    <row r="54" spans="1:12" x14ac:dyDescent="0.4">
      <c r="A54" s="41" t="s">
        <v>82</v>
      </c>
      <c r="B54" s="47">
        <v>253.2</v>
      </c>
      <c r="C54" s="48">
        <v>11214</v>
      </c>
      <c r="D54" s="44">
        <v>44.29</v>
      </c>
      <c r="E54" s="44">
        <v>1048.4333333033355</v>
      </c>
      <c r="F54" s="44">
        <v>1223.1622221872246</v>
      </c>
      <c r="G54" s="44">
        <v>1397.9011110711137</v>
      </c>
      <c r="H54" s="44">
        <v>1572.6399992350541</v>
      </c>
      <c r="I54" s="44">
        <v>1922.1177777227817</v>
      </c>
      <c r="J54" s="44">
        <v>2271.5855554905602</v>
      </c>
      <c r="K54" s="44">
        <v>2621.0733332583386</v>
      </c>
      <c r="L54" s="44">
        <v>3145.2799999100062</v>
      </c>
    </row>
    <row r="55" spans="1:12" x14ac:dyDescent="0.4">
      <c r="A55" s="41" t="s">
        <v>60</v>
      </c>
      <c r="B55" s="47">
        <v>91.5</v>
      </c>
      <c r="C55" s="48">
        <v>2328</v>
      </c>
      <c r="D55" s="44">
        <v>25.44</v>
      </c>
      <c r="E55" s="44">
        <v>1035.8633333033356</v>
      </c>
      <c r="F55" s="44">
        <v>1208.5022221872246</v>
      </c>
      <c r="G55" s="44">
        <v>1381.1411110711138</v>
      </c>
      <c r="H55" s="44">
        <v>1553.7899992350542</v>
      </c>
      <c r="I55" s="44">
        <v>1899.0777777227815</v>
      </c>
      <c r="J55" s="44">
        <v>2244.3655554905604</v>
      </c>
      <c r="K55" s="44">
        <v>2589.6533332583385</v>
      </c>
      <c r="L55" s="44">
        <v>3107.5799999100063</v>
      </c>
    </row>
    <row r="56" spans="1:12" x14ac:dyDescent="0.4">
      <c r="A56" s="41" t="s">
        <v>61</v>
      </c>
      <c r="B56" s="47">
        <v>485.6</v>
      </c>
      <c r="C56" s="48">
        <v>10445</v>
      </c>
      <c r="D56" s="44">
        <v>21.51</v>
      </c>
      <c r="E56" s="44">
        <v>1033.2433333033355</v>
      </c>
      <c r="F56" s="44">
        <v>1205.4422221872246</v>
      </c>
      <c r="G56" s="44">
        <v>1377.6511110711137</v>
      </c>
      <c r="H56" s="44">
        <v>1549.8599992350541</v>
      </c>
      <c r="I56" s="44">
        <v>1894.2777777227816</v>
      </c>
      <c r="J56" s="44">
        <v>2238.6855554905605</v>
      </c>
      <c r="K56" s="44">
        <v>2583.1033332583384</v>
      </c>
      <c r="L56" s="44">
        <v>3099.7199999100062</v>
      </c>
    </row>
    <row r="57" spans="1:12" x14ac:dyDescent="0.4">
      <c r="A57" s="41" t="s">
        <v>62</v>
      </c>
      <c r="B57" s="47">
        <v>230.6</v>
      </c>
      <c r="C57" s="48">
        <v>0</v>
      </c>
      <c r="D57" s="44">
        <v>0</v>
      </c>
      <c r="E57" s="44">
        <v>1018.9033333033356</v>
      </c>
      <c r="F57" s="44">
        <v>1188.7122221872246</v>
      </c>
      <c r="G57" s="44">
        <v>1358.5311110711139</v>
      </c>
      <c r="H57" s="44">
        <v>1528.3499992350542</v>
      </c>
      <c r="I57" s="44">
        <v>1867.9877777227816</v>
      </c>
      <c r="J57" s="44">
        <v>2207.6155554905604</v>
      </c>
      <c r="K57" s="44">
        <v>2547.2533332583384</v>
      </c>
      <c r="L57" s="44">
        <v>3056.6999999100062</v>
      </c>
    </row>
    <row r="58" spans="1:12" x14ac:dyDescent="0.4">
      <c r="A58" s="41" t="s">
        <v>63</v>
      </c>
      <c r="B58" s="47">
        <v>107.6</v>
      </c>
      <c r="C58" s="48">
        <v>4435</v>
      </c>
      <c r="D58" s="44">
        <v>41.22</v>
      </c>
      <c r="E58" s="44">
        <v>1046.3833333033356</v>
      </c>
      <c r="F58" s="44">
        <v>1220.7722221872245</v>
      </c>
      <c r="G58" s="44">
        <v>1395.171111071114</v>
      </c>
      <c r="H58" s="44">
        <v>1569.5699992350542</v>
      </c>
      <c r="I58" s="44">
        <v>1918.3677777227817</v>
      </c>
      <c r="J58" s="44">
        <v>2267.1555554905603</v>
      </c>
      <c r="K58" s="44">
        <v>2615.9533332583383</v>
      </c>
      <c r="L58" s="44">
        <v>3139.1399999100063</v>
      </c>
    </row>
    <row r="59" spans="1:12" x14ac:dyDescent="0.4">
      <c r="A59" s="41" t="s">
        <v>64</v>
      </c>
      <c r="B59" s="47">
        <v>82.5</v>
      </c>
      <c r="C59" s="48">
        <v>2474</v>
      </c>
      <c r="D59" s="44">
        <v>29.99</v>
      </c>
      <c r="E59" s="44">
        <v>1038.8933333033356</v>
      </c>
      <c r="F59" s="44">
        <v>1212.0422221872248</v>
      </c>
      <c r="G59" s="44">
        <v>1385.1911110711139</v>
      </c>
      <c r="H59" s="44">
        <v>1558.3399992350542</v>
      </c>
      <c r="I59" s="44">
        <v>1904.6377777227817</v>
      </c>
      <c r="J59" s="44">
        <v>2250.9355554905605</v>
      </c>
      <c r="K59" s="44">
        <v>2597.2333332583385</v>
      </c>
      <c r="L59" s="44">
        <v>3116.6799999100062</v>
      </c>
    </row>
    <row r="60" spans="1:12" x14ac:dyDescent="0.4">
      <c r="A60" s="49" t="s">
        <v>65</v>
      </c>
      <c r="B60" s="47">
        <v>308</v>
      </c>
      <c r="C60" s="48">
        <v>11119</v>
      </c>
      <c r="D60" s="44">
        <v>36.1</v>
      </c>
      <c r="E60" s="44">
        <v>1042.9733333033355</v>
      </c>
      <c r="F60" s="44">
        <v>1216.7922221872248</v>
      </c>
      <c r="G60" s="44">
        <v>1390.6211110711138</v>
      </c>
      <c r="H60" s="44">
        <v>1564.4499992350541</v>
      </c>
      <c r="I60" s="44">
        <v>1912.1077777227815</v>
      </c>
      <c r="J60" s="44">
        <v>2259.7555554905603</v>
      </c>
      <c r="K60" s="44">
        <v>2607.4233332583385</v>
      </c>
      <c r="L60" s="44">
        <v>3128.899999910006</v>
      </c>
    </row>
    <row r="61" spans="1:12" x14ac:dyDescent="0.4">
      <c r="A61" s="41" t="s">
        <v>66</v>
      </c>
      <c r="B61" s="47">
        <v>1247.9000000000001</v>
      </c>
      <c r="C61" s="48">
        <v>104761</v>
      </c>
      <c r="D61" s="44">
        <v>83.95</v>
      </c>
      <c r="E61" s="44">
        <v>1074.8733333033356</v>
      </c>
      <c r="F61" s="44">
        <v>1254.0022221872246</v>
      </c>
      <c r="G61" s="44">
        <v>1433.151111071114</v>
      </c>
      <c r="H61" s="44">
        <v>1612.2999992350542</v>
      </c>
      <c r="I61" s="44">
        <v>1970.5977777227815</v>
      </c>
      <c r="J61" s="44">
        <v>2328.8755554905601</v>
      </c>
      <c r="K61" s="44">
        <v>2687.1733332583385</v>
      </c>
      <c r="L61" s="44">
        <v>3224.5999999100063</v>
      </c>
    </row>
    <row r="62" spans="1:12" x14ac:dyDescent="0.4">
      <c r="A62" s="41" t="s">
        <v>67</v>
      </c>
      <c r="B62" s="47">
        <v>173.5</v>
      </c>
      <c r="C62" s="48">
        <v>4147</v>
      </c>
      <c r="D62" s="44">
        <v>23.9</v>
      </c>
      <c r="E62" s="44">
        <v>1034.8333333033354</v>
      </c>
      <c r="F62" s="44">
        <v>1207.3022221872247</v>
      </c>
      <c r="G62" s="44">
        <v>1379.7711110711139</v>
      </c>
      <c r="H62" s="44">
        <v>1552.2499992350542</v>
      </c>
      <c r="I62" s="44">
        <v>1897.1977777227817</v>
      </c>
      <c r="J62" s="44">
        <v>2242.1355554905604</v>
      </c>
      <c r="K62" s="44">
        <v>2587.0833332583384</v>
      </c>
      <c r="L62" s="44">
        <v>3104.4999999100064</v>
      </c>
    </row>
    <row r="63" spans="1:12" x14ac:dyDescent="0.4">
      <c r="A63" s="41" t="s">
        <v>68</v>
      </c>
      <c r="B63" s="47">
        <v>190.7</v>
      </c>
      <c r="C63" s="48">
        <v>10183</v>
      </c>
      <c r="D63" s="44">
        <v>53.4</v>
      </c>
      <c r="E63" s="44">
        <v>1054.5033333033355</v>
      </c>
      <c r="F63" s="44">
        <v>1230.2422221872246</v>
      </c>
      <c r="G63" s="44">
        <v>1406.0011110711139</v>
      </c>
      <c r="H63" s="44">
        <v>1581.7499992350542</v>
      </c>
      <c r="I63" s="44">
        <v>1933.2577777227816</v>
      </c>
      <c r="J63" s="44">
        <v>2284.7455554905605</v>
      </c>
      <c r="K63" s="44">
        <v>2636.2533332583384</v>
      </c>
      <c r="L63" s="44">
        <v>3163.4999999100064</v>
      </c>
    </row>
    <row r="64" spans="1:12" x14ac:dyDescent="0.4">
      <c r="A64" s="41" t="s">
        <v>69</v>
      </c>
      <c r="B64" s="47">
        <v>508</v>
      </c>
      <c r="C64" s="48">
        <v>9508</v>
      </c>
      <c r="D64" s="44">
        <v>18.72</v>
      </c>
      <c r="E64" s="44">
        <v>1031.3833333033356</v>
      </c>
      <c r="F64" s="44">
        <v>1203.2722221872245</v>
      </c>
      <c r="G64" s="44">
        <v>1375.171111071114</v>
      </c>
      <c r="H64" s="44">
        <v>1547.0699992350542</v>
      </c>
      <c r="I64" s="44">
        <v>1890.8677777227817</v>
      </c>
      <c r="J64" s="44">
        <v>2234.6555554905603</v>
      </c>
      <c r="K64" s="44">
        <v>2578.4533332583383</v>
      </c>
      <c r="L64" s="44">
        <v>3094.1399999100063</v>
      </c>
    </row>
    <row r="65" spans="1:12" x14ac:dyDescent="0.4">
      <c r="A65" s="41" t="s">
        <v>70</v>
      </c>
      <c r="B65" s="47">
        <v>169.1</v>
      </c>
      <c r="C65" s="48">
        <v>9782</v>
      </c>
      <c r="D65" s="44">
        <v>57.85</v>
      </c>
      <c r="E65" s="44">
        <v>1057.4733333033355</v>
      </c>
      <c r="F65" s="44">
        <v>1233.7022221872246</v>
      </c>
      <c r="G65" s="44">
        <v>1409.9511110711139</v>
      </c>
      <c r="H65" s="44">
        <v>1586.1999992350541</v>
      </c>
      <c r="I65" s="44">
        <v>1938.6977777227817</v>
      </c>
      <c r="J65" s="44">
        <v>2291.1755554905603</v>
      </c>
      <c r="K65" s="44">
        <v>2643.6733332583385</v>
      </c>
      <c r="L65" s="44">
        <v>3172.399999910006</v>
      </c>
    </row>
    <row r="66" spans="1:12" x14ac:dyDescent="0.4">
      <c r="C66" s="2"/>
    </row>
    <row r="67" spans="1:12" x14ac:dyDescent="0.4">
      <c r="C67" s="1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67"/>
  <sheetViews>
    <sheetView workbookViewId="0">
      <selection sqref="A1:XFD1"/>
    </sheetView>
  </sheetViews>
  <sheetFormatPr defaultRowHeight="14.6" x14ac:dyDescent="0.4"/>
  <cols>
    <col min="1" max="1" width="24.69140625" style="4" bestFit="1" customWidth="1"/>
    <col min="2" max="2" width="8.69140625" style="1" customWidth="1"/>
    <col min="3" max="3" width="11.69140625" style="5" bestFit="1" customWidth="1"/>
    <col min="4" max="11" width="9.69140625" style="3" customWidth="1"/>
    <col min="12" max="12" width="9.15234375" style="3" customWidth="1"/>
    <col min="13" max="256" width="9.15234375" style="4"/>
    <col min="257" max="257" width="22.53515625" style="4" bestFit="1" customWidth="1"/>
    <col min="258" max="258" width="8.69140625" style="4" customWidth="1"/>
    <col min="259" max="259" width="10.69140625" style="4" customWidth="1"/>
    <col min="260" max="268" width="9.69140625" style="4" customWidth="1"/>
    <col min="269" max="512" width="9.15234375" style="4"/>
    <col min="513" max="513" width="22.53515625" style="4" bestFit="1" customWidth="1"/>
    <col min="514" max="514" width="8.69140625" style="4" customWidth="1"/>
    <col min="515" max="515" width="10.69140625" style="4" customWidth="1"/>
    <col min="516" max="524" width="9.69140625" style="4" customWidth="1"/>
    <col min="525" max="768" width="9.15234375" style="4"/>
    <col min="769" max="769" width="22.53515625" style="4" bestFit="1" customWidth="1"/>
    <col min="770" max="770" width="8.69140625" style="4" customWidth="1"/>
    <col min="771" max="771" width="10.69140625" style="4" customWidth="1"/>
    <col min="772" max="780" width="9.69140625" style="4" customWidth="1"/>
    <col min="781" max="1024" width="9.15234375" style="4"/>
    <col min="1025" max="1025" width="22.53515625" style="4" bestFit="1" customWidth="1"/>
    <col min="1026" max="1026" width="8.69140625" style="4" customWidth="1"/>
    <col min="1027" max="1027" width="10.69140625" style="4" customWidth="1"/>
    <col min="1028" max="1036" width="9.69140625" style="4" customWidth="1"/>
    <col min="1037" max="1280" width="9.15234375" style="4"/>
    <col min="1281" max="1281" width="22.53515625" style="4" bestFit="1" customWidth="1"/>
    <col min="1282" max="1282" width="8.69140625" style="4" customWidth="1"/>
    <col min="1283" max="1283" width="10.69140625" style="4" customWidth="1"/>
    <col min="1284" max="1292" width="9.69140625" style="4" customWidth="1"/>
    <col min="1293" max="1536" width="9.15234375" style="4"/>
    <col min="1537" max="1537" width="22.53515625" style="4" bestFit="1" customWidth="1"/>
    <col min="1538" max="1538" width="8.69140625" style="4" customWidth="1"/>
    <col min="1539" max="1539" width="10.69140625" style="4" customWidth="1"/>
    <col min="1540" max="1548" width="9.69140625" style="4" customWidth="1"/>
    <col min="1549" max="1792" width="9.15234375" style="4"/>
    <col min="1793" max="1793" width="22.53515625" style="4" bestFit="1" customWidth="1"/>
    <col min="1794" max="1794" width="8.69140625" style="4" customWidth="1"/>
    <col min="1795" max="1795" width="10.69140625" style="4" customWidth="1"/>
    <col min="1796" max="1804" width="9.69140625" style="4" customWidth="1"/>
    <col min="1805" max="2048" width="9.15234375" style="4"/>
    <col min="2049" max="2049" width="22.53515625" style="4" bestFit="1" customWidth="1"/>
    <col min="2050" max="2050" width="8.69140625" style="4" customWidth="1"/>
    <col min="2051" max="2051" width="10.69140625" style="4" customWidth="1"/>
    <col min="2052" max="2060" width="9.69140625" style="4" customWidth="1"/>
    <col min="2061" max="2304" width="9.15234375" style="4"/>
    <col min="2305" max="2305" width="22.53515625" style="4" bestFit="1" customWidth="1"/>
    <col min="2306" max="2306" width="8.69140625" style="4" customWidth="1"/>
    <col min="2307" max="2307" width="10.69140625" style="4" customWidth="1"/>
    <col min="2308" max="2316" width="9.69140625" style="4" customWidth="1"/>
    <col min="2317" max="2560" width="9.15234375" style="4"/>
    <col min="2561" max="2561" width="22.53515625" style="4" bestFit="1" customWidth="1"/>
    <col min="2562" max="2562" width="8.69140625" style="4" customWidth="1"/>
    <col min="2563" max="2563" width="10.69140625" style="4" customWidth="1"/>
    <col min="2564" max="2572" width="9.69140625" style="4" customWidth="1"/>
    <col min="2573" max="2816" width="9.15234375" style="4"/>
    <col min="2817" max="2817" width="22.53515625" style="4" bestFit="1" customWidth="1"/>
    <col min="2818" max="2818" width="8.69140625" style="4" customWidth="1"/>
    <col min="2819" max="2819" width="10.69140625" style="4" customWidth="1"/>
    <col min="2820" max="2828" width="9.69140625" style="4" customWidth="1"/>
    <col min="2829" max="3072" width="9.15234375" style="4"/>
    <col min="3073" max="3073" width="22.53515625" style="4" bestFit="1" customWidth="1"/>
    <col min="3074" max="3074" width="8.69140625" style="4" customWidth="1"/>
    <col min="3075" max="3075" width="10.69140625" style="4" customWidth="1"/>
    <col min="3076" max="3084" width="9.69140625" style="4" customWidth="1"/>
    <col min="3085" max="3328" width="9.15234375" style="4"/>
    <col min="3329" max="3329" width="22.53515625" style="4" bestFit="1" customWidth="1"/>
    <col min="3330" max="3330" width="8.69140625" style="4" customWidth="1"/>
    <col min="3331" max="3331" width="10.69140625" style="4" customWidth="1"/>
    <col min="3332" max="3340" width="9.69140625" style="4" customWidth="1"/>
    <col min="3341" max="3584" width="9.15234375" style="4"/>
    <col min="3585" max="3585" width="22.53515625" style="4" bestFit="1" customWidth="1"/>
    <col min="3586" max="3586" width="8.69140625" style="4" customWidth="1"/>
    <col min="3587" max="3587" width="10.69140625" style="4" customWidth="1"/>
    <col min="3588" max="3596" width="9.69140625" style="4" customWidth="1"/>
    <col min="3597" max="3840" width="9.15234375" style="4"/>
    <col min="3841" max="3841" width="22.53515625" style="4" bestFit="1" customWidth="1"/>
    <col min="3842" max="3842" width="8.69140625" style="4" customWidth="1"/>
    <col min="3843" max="3843" width="10.69140625" style="4" customWidth="1"/>
    <col min="3844" max="3852" width="9.69140625" style="4" customWidth="1"/>
    <col min="3853" max="4096" width="9.15234375" style="4"/>
    <col min="4097" max="4097" width="22.53515625" style="4" bestFit="1" customWidth="1"/>
    <col min="4098" max="4098" width="8.69140625" style="4" customWidth="1"/>
    <col min="4099" max="4099" width="10.69140625" style="4" customWidth="1"/>
    <col min="4100" max="4108" width="9.69140625" style="4" customWidth="1"/>
    <col min="4109" max="4352" width="9.15234375" style="4"/>
    <col min="4353" max="4353" width="22.53515625" style="4" bestFit="1" customWidth="1"/>
    <col min="4354" max="4354" width="8.69140625" style="4" customWidth="1"/>
    <col min="4355" max="4355" width="10.69140625" style="4" customWidth="1"/>
    <col min="4356" max="4364" width="9.69140625" style="4" customWidth="1"/>
    <col min="4365" max="4608" width="9.15234375" style="4"/>
    <col min="4609" max="4609" width="22.53515625" style="4" bestFit="1" customWidth="1"/>
    <col min="4610" max="4610" width="8.69140625" style="4" customWidth="1"/>
    <col min="4611" max="4611" width="10.69140625" style="4" customWidth="1"/>
    <col min="4612" max="4620" width="9.69140625" style="4" customWidth="1"/>
    <col min="4621" max="4864" width="9.15234375" style="4"/>
    <col min="4865" max="4865" width="22.53515625" style="4" bestFit="1" customWidth="1"/>
    <col min="4866" max="4866" width="8.69140625" style="4" customWidth="1"/>
    <col min="4867" max="4867" width="10.69140625" style="4" customWidth="1"/>
    <col min="4868" max="4876" width="9.69140625" style="4" customWidth="1"/>
    <col min="4877" max="5120" width="9.15234375" style="4"/>
    <col min="5121" max="5121" width="22.53515625" style="4" bestFit="1" customWidth="1"/>
    <col min="5122" max="5122" width="8.69140625" style="4" customWidth="1"/>
    <col min="5123" max="5123" width="10.69140625" style="4" customWidth="1"/>
    <col min="5124" max="5132" width="9.69140625" style="4" customWidth="1"/>
    <col min="5133" max="5376" width="9.15234375" style="4"/>
    <col min="5377" max="5377" width="22.53515625" style="4" bestFit="1" customWidth="1"/>
    <col min="5378" max="5378" width="8.69140625" style="4" customWidth="1"/>
    <col min="5379" max="5379" width="10.69140625" style="4" customWidth="1"/>
    <col min="5380" max="5388" width="9.69140625" style="4" customWidth="1"/>
    <col min="5389" max="5632" width="9.15234375" style="4"/>
    <col min="5633" max="5633" width="22.53515625" style="4" bestFit="1" customWidth="1"/>
    <col min="5634" max="5634" width="8.69140625" style="4" customWidth="1"/>
    <col min="5635" max="5635" width="10.69140625" style="4" customWidth="1"/>
    <col min="5636" max="5644" width="9.69140625" style="4" customWidth="1"/>
    <col min="5645" max="5888" width="9.15234375" style="4"/>
    <col min="5889" max="5889" width="22.53515625" style="4" bestFit="1" customWidth="1"/>
    <col min="5890" max="5890" width="8.69140625" style="4" customWidth="1"/>
    <col min="5891" max="5891" width="10.69140625" style="4" customWidth="1"/>
    <col min="5892" max="5900" width="9.69140625" style="4" customWidth="1"/>
    <col min="5901" max="6144" width="9.15234375" style="4"/>
    <col min="6145" max="6145" width="22.53515625" style="4" bestFit="1" customWidth="1"/>
    <col min="6146" max="6146" width="8.69140625" style="4" customWidth="1"/>
    <col min="6147" max="6147" width="10.69140625" style="4" customWidth="1"/>
    <col min="6148" max="6156" width="9.69140625" style="4" customWidth="1"/>
    <col min="6157" max="6400" width="9.15234375" style="4"/>
    <col min="6401" max="6401" width="22.53515625" style="4" bestFit="1" customWidth="1"/>
    <col min="6402" max="6402" width="8.69140625" style="4" customWidth="1"/>
    <col min="6403" max="6403" width="10.69140625" style="4" customWidth="1"/>
    <col min="6404" max="6412" width="9.69140625" style="4" customWidth="1"/>
    <col min="6413" max="6656" width="9.15234375" style="4"/>
    <col min="6657" max="6657" width="22.53515625" style="4" bestFit="1" customWidth="1"/>
    <col min="6658" max="6658" width="8.69140625" style="4" customWidth="1"/>
    <col min="6659" max="6659" width="10.69140625" style="4" customWidth="1"/>
    <col min="6660" max="6668" width="9.69140625" style="4" customWidth="1"/>
    <col min="6669" max="6912" width="9.15234375" style="4"/>
    <col min="6913" max="6913" width="22.53515625" style="4" bestFit="1" customWidth="1"/>
    <col min="6914" max="6914" width="8.69140625" style="4" customWidth="1"/>
    <col min="6915" max="6915" width="10.69140625" style="4" customWidth="1"/>
    <col min="6916" max="6924" width="9.69140625" style="4" customWidth="1"/>
    <col min="6925" max="7168" width="9.15234375" style="4"/>
    <col min="7169" max="7169" width="22.53515625" style="4" bestFit="1" customWidth="1"/>
    <col min="7170" max="7170" width="8.69140625" style="4" customWidth="1"/>
    <col min="7171" max="7171" width="10.69140625" style="4" customWidth="1"/>
    <col min="7172" max="7180" width="9.69140625" style="4" customWidth="1"/>
    <col min="7181" max="7424" width="9.15234375" style="4"/>
    <col min="7425" max="7425" width="22.53515625" style="4" bestFit="1" customWidth="1"/>
    <col min="7426" max="7426" width="8.69140625" style="4" customWidth="1"/>
    <col min="7427" max="7427" width="10.69140625" style="4" customWidth="1"/>
    <col min="7428" max="7436" width="9.69140625" style="4" customWidth="1"/>
    <col min="7437" max="7680" width="9.15234375" style="4"/>
    <col min="7681" max="7681" width="22.53515625" style="4" bestFit="1" customWidth="1"/>
    <col min="7682" max="7682" width="8.69140625" style="4" customWidth="1"/>
    <col min="7683" max="7683" width="10.69140625" style="4" customWidth="1"/>
    <col min="7684" max="7692" width="9.69140625" style="4" customWidth="1"/>
    <col min="7693" max="7936" width="9.15234375" style="4"/>
    <col min="7937" max="7937" width="22.53515625" style="4" bestFit="1" customWidth="1"/>
    <col min="7938" max="7938" width="8.69140625" style="4" customWidth="1"/>
    <col min="7939" max="7939" width="10.69140625" style="4" customWidth="1"/>
    <col min="7940" max="7948" width="9.69140625" style="4" customWidth="1"/>
    <col min="7949" max="8192" width="9.15234375" style="4"/>
    <col min="8193" max="8193" width="22.53515625" style="4" bestFit="1" customWidth="1"/>
    <col min="8194" max="8194" width="8.69140625" style="4" customWidth="1"/>
    <col min="8195" max="8195" width="10.69140625" style="4" customWidth="1"/>
    <col min="8196" max="8204" width="9.69140625" style="4" customWidth="1"/>
    <col min="8205" max="8448" width="9.15234375" style="4"/>
    <col min="8449" max="8449" width="22.53515625" style="4" bestFit="1" customWidth="1"/>
    <col min="8450" max="8450" width="8.69140625" style="4" customWidth="1"/>
    <col min="8451" max="8451" width="10.69140625" style="4" customWidth="1"/>
    <col min="8452" max="8460" width="9.69140625" style="4" customWidth="1"/>
    <col min="8461" max="8704" width="9.15234375" style="4"/>
    <col min="8705" max="8705" width="22.53515625" style="4" bestFit="1" customWidth="1"/>
    <col min="8706" max="8706" width="8.69140625" style="4" customWidth="1"/>
    <col min="8707" max="8707" width="10.69140625" style="4" customWidth="1"/>
    <col min="8708" max="8716" width="9.69140625" style="4" customWidth="1"/>
    <col min="8717" max="8960" width="9.15234375" style="4"/>
    <col min="8961" max="8961" width="22.53515625" style="4" bestFit="1" customWidth="1"/>
    <col min="8962" max="8962" width="8.69140625" style="4" customWidth="1"/>
    <col min="8963" max="8963" width="10.69140625" style="4" customWidth="1"/>
    <col min="8964" max="8972" width="9.69140625" style="4" customWidth="1"/>
    <col min="8973" max="9216" width="9.15234375" style="4"/>
    <col min="9217" max="9217" width="22.53515625" style="4" bestFit="1" customWidth="1"/>
    <col min="9218" max="9218" width="8.69140625" style="4" customWidth="1"/>
    <col min="9219" max="9219" width="10.69140625" style="4" customWidth="1"/>
    <col min="9220" max="9228" width="9.69140625" style="4" customWidth="1"/>
    <col min="9229" max="9472" width="9.15234375" style="4"/>
    <col min="9473" max="9473" width="22.53515625" style="4" bestFit="1" customWidth="1"/>
    <col min="9474" max="9474" width="8.69140625" style="4" customWidth="1"/>
    <col min="9475" max="9475" width="10.69140625" style="4" customWidth="1"/>
    <col min="9476" max="9484" width="9.69140625" style="4" customWidth="1"/>
    <col min="9485" max="9728" width="9.15234375" style="4"/>
    <col min="9729" max="9729" width="22.53515625" style="4" bestFit="1" customWidth="1"/>
    <col min="9730" max="9730" width="8.69140625" style="4" customWidth="1"/>
    <col min="9731" max="9731" width="10.69140625" style="4" customWidth="1"/>
    <col min="9732" max="9740" width="9.69140625" style="4" customWidth="1"/>
    <col min="9741" max="9984" width="9.15234375" style="4"/>
    <col min="9985" max="9985" width="22.53515625" style="4" bestFit="1" customWidth="1"/>
    <col min="9986" max="9986" width="8.69140625" style="4" customWidth="1"/>
    <col min="9987" max="9987" width="10.69140625" style="4" customWidth="1"/>
    <col min="9988" max="9996" width="9.69140625" style="4" customWidth="1"/>
    <col min="9997" max="10240" width="9.15234375" style="4"/>
    <col min="10241" max="10241" width="22.53515625" style="4" bestFit="1" customWidth="1"/>
    <col min="10242" max="10242" width="8.69140625" style="4" customWidth="1"/>
    <col min="10243" max="10243" width="10.69140625" style="4" customWidth="1"/>
    <col min="10244" max="10252" width="9.69140625" style="4" customWidth="1"/>
    <col min="10253" max="10496" width="9.15234375" style="4"/>
    <col min="10497" max="10497" width="22.53515625" style="4" bestFit="1" customWidth="1"/>
    <col min="10498" max="10498" width="8.69140625" style="4" customWidth="1"/>
    <col min="10499" max="10499" width="10.69140625" style="4" customWidth="1"/>
    <col min="10500" max="10508" width="9.69140625" style="4" customWidth="1"/>
    <col min="10509" max="10752" width="9.15234375" style="4"/>
    <col min="10753" max="10753" width="22.53515625" style="4" bestFit="1" customWidth="1"/>
    <col min="10754" max="10754" width="8.69140625" style="4" customWidth="1"/>
    <col min="10755" max="10755" width="10.69140625" style="4" customWidth="1"/>
    <col min="10756" max="10764" width="9.69140625" style="4" customWidth="1"/>
    <col min="10765" max="11008" width="9.15234375" style="4"/>
    <col min="11009" max="11009" width="22.53515625" style="4" bestFit="1" customWidth="1"/>
    <col min="11010" max="11010" width="8.69140625" style="4" customWidth="1"/>
    <col min="11011" max="11011" width="10.69140625" style="4" customWidth="1"/>
    <col min="11012" max="11020" width="9.69140625" style="4" customWidth="1"/>
    <col min="11021" max="11264" width="9.15234375" style="4"/>
    <col min="11265" max="11265" width="22.53515625" style="4" bestFit="1" customWidth="1"/>
    <col min="11266" max="11266" width="8.69140625" style="4" customWidth="1"/>
    <col min="11267" max="11267" width="10.69140625" style="4" customWidth="1"/>
    <col min="11268" max="11276" width="9.69140625" style="4" customWidth="1"/>
    <col min="11277" max="11520" width="9.15234375" style="4"/>
    <col min="11521" max="11521" width="22.53515625" style="4" bestFit="1" customWidth="1"/>
    <col min="11522" max="11522" width="8.69140625" style="4" customWidth="1"/>
    <col min="11523" max="11523" width="10.69140625" style="4" customWidth="1"/>
    <col min="11524" max="11532" width="9.69140625" style="4" customWidth="1"/>
    <col min="11533" max="11776" width="9.15234375" style="4"/>
    <col min="11777" max="11777" width="22.53515625" style="4" bestFit="1" customWidth="1"/>
    <col min="11778" max="11778" width="8.69140625" style="4" customWidth="1"/>
    <col min="11779" max="11779" width="10.69140625" style="4" customWidth="1"/>
    <col min="11780" max="11788" width="9.69140625" style="4" customWidth="1"/>
    <col min="11789" max="12032" width="9.15234375" style="4"/>
    <col min="12033" max="12033" width="22.53515625" style="4" bestFit="1" customWidth="1"/>
    <col min="12034" max="12034" width="8.69140625" style="4" customWidth="1"/>
    <col min="12035" max="12035" width="10.69140625" style="4" customWidth="1"/>
    <col min="12036" max="12044" width="9.69140625" style="4" customWidth="1"/>
    <col min="12045" max="12288" width="9.15234375" style="4"/>
    <col min="12289" max="12289" width="22.53515625" style="4" bestFit="1" customWidth="1"/>
    <col min="12290" max="12290" width="8.69140625" style="4" customWidth="1"/>
    <col min="12291" max="12291" width="10.69140625" style="4" customWidth="1"/>
    <col min="12292" max="12300" width="9.69140625" style="4" customWidth="1"/>
    <col min="12301" max="12544" width="9.15234375" style="4"/>
    <col min="12545" max="12545" width="22.53515625" style="4" bestFit="1" customWidth="1"/>
    <col min="12546" max="12546" width="8.69140625" style="4" customWidth="1"/>
    <col min="12547" max="12547" width="10.69140625" style="4" customWidth="1"/>
    <col min="12548" max="12556" width="9.69140625" style="4" customWidth="1"/>
    <col min="12557" max="12800" width="9.15234375" style="4"/>
    <col min="12801" max="12801" width="22.53515625" style="4" bestFit="1" customWidth="1"/>
    <col min="12802" max="12802" width="8.69140625" style="4" customWidth="1"/>
    <col min="12803" max="12803" width="10.69140625" style="4" customWidth="1"/>
    <col min="12804" max="12812" width="9.69140625" style="4" customWidth="1"/>
    <col min="12813" max="13056" width="9.15234375" style="4"/>
    <col min="13057" max="13057" width="22.53515625" style="4" bestFit="1" customWidth="1"/>
    <col min="13058" max="13058" width="8.69140625" style="4" customWidth="1"/>
    <col min="13059" max="13059" width="10.69140625" style="4" customWidth="1"/>
    <col min="13060" max="13068" width="9.69140625" style="4" customWidth="1"/>
    <col min="13069" max="13312" width="9.15234375" style="4"/>
    <col min="13313" max="13313" width="22.53515625" style="4" bestFit="1" customWidth="1"/>
    <col min="13314" max="13314" width="8.69140625" style="4" customWidth="1"/>
    <col min="13315" max="13315" width="10.69140625" style="4" customWidth="1"/>
    <col min="13316" max="13324" width="9.69140625" style="4" customWidth="1"/>
    <col min="13325" max="13568" width="9.15234375" style="4"/>
    <col min="13569" max="13569" width="22.53515625" style="4" bestFit="1" customWidth="1"/>
    <col min="13570" max="13570" width="8.69140625" style="4" customWidth="1"/>
    <col min="13571" max="13571" width="10.69140625" style="4" customWidth="1"/>
    <col min="13572" max="13580" width="9.69140625" style="4" customWidth="1"/>
    <col min="13581" max="13824" width="9.15234375" style="4"/>
    <col min="13825" max="13825" width="22.53515625" style="4" bestFit="1" customWidth="1"/>
    <col min="13826" max="13826" width="8.69140625" style="4" customWidth="1"/>
    <col min="13827" max="13827" width="10.69140625" style="4" customWidth="1"/>
    <col min="13828" max="13836" width="9.69140625" style="4" customWidth="1"/>
    <col min="13837" max="14080" width="9.15234375" style="4"/>
    <col min="14081" max="14081" width="22.53515625" style="4" bestFit="1" customWidth="1"/>
    <col min="14082" max="14082" width="8.69140625" style="4" customWidth="1"/>
    <col min="14083" max="14083" width="10.69140625" style="4" customWidth="1"/>
    <col min="14084" max="14092" width="9.69140625" style="4" customWidth="1"/>
    <col min="14093" max="14336" width="9.15234375" style="4"/>
    <col min="14337" max="14337" width="22.53515625" style="4" bestFit="1" customWidth="1"/>
    <col min="14338" max="14338" width="8.69140625" style="4" customWidth="1"/>
    <col min="14339" max="14339" width="10.69140625" style="4" customWidth="1"/>
    <col min="14340" max="14348" width="9.69140625" style="4" customWidth="1"/>
    <col min="14349" max="14592" width="9.15234375" style="4"/>
    <col min="14593" max="14593" width="22.53515625" style="4" bestFit="1" customWidth="1"/>
    <col min="14594" max="14594" width="8.69140625" style="4" customWidth="1"/>
    <col min="14595" max="14595" width="10.69140625" style="4" customWidth="1"/>
    <col min="14596" max="14604" width="9.69140625" style="4" customWidth="1"/>
    <col min="14605" max="14848" width="9.15234375" style="4"/>
    <col min="14849" max="14849" width="22.53515625" style="4" bestFit="1" customWidth="1"/>
    <col min="14850" max="14850" width="8.69140625" style="4" customWidth="1"/>
    <col min="14851" max="14851" width="10.69140625" style="4" customWidth="1"/>
    <col min="14852" max="14860" width="9.69140625" style="4" customWidth="1"/>
    <col min="14861" max="15104" width="9.15234375" style="4"/>
    <col min="15105" max="15105" width="22.53515625" style="4" bestFit="1" customWidth="1"/>
    <col min="15106" max="15106" width="8.69140625" style="4" customWidth="1"/>
    <col min="15107" max="15107" width="10.69140625" style="4" customWidth="1"/>
    <col min="15108" max="15116" width="9.69140625" style="4" customWidth="1"/>
    <col min="15117" max="15360" width="9.15234375" style="4"/>
    <col min="15361" max="15361" width="22.53515625" style="4" bestFit="1" customWidth="1"/>
    <col min="15362" max="15362" width="8.69140625" style="4" customWidth="1"/>
    <col min="15363" max="15363" width="10.69140625" style="4" customWidth="1"/>
    <col min="15364" max="15372" width="9.69140625" style="4" customWidth="1"/>
    <col min="15373" max="15616" width="9.15234375" style="4"/>
    <col min="15617" max="15617" width="22.53515625" style="4" bestFit="1" customWidth="1"/>
    <col min="15618" max="15618" width="8.69140625" style="4" customWidth="1"/>
    <col min="15619" max="15619" width="10.69140625" style="4" customWidth="1"/>
    <col min="15620" max="15628" width="9.69140625" style="4" customWidth="1"/>
    <col min="15629" max="15872" width="9.15234375" style="4"/>
    <col min="15873" max="15873" width="22.53515625" style="4" bestFit="1" customWidth="1"/>
    <col min="15874" max="15874" width="8.69140625" style="4" customWidth="1"/>
    <col min="15875" max="15875" width="10.69140625" style="4" customWidth="1"/>
    <col min="15876" max="15884" width="9.69140625" style="4" customWidth="1"/>
    <col min="15885" max="16128" width="9.15234375" style="4"/>
    <col min="16129" max="16129" width="22.53515625" style="4" bestFit="1" customWidth="1"/>
    <col min="16130" max="16130" width="8.69140625" style="4" customWidth="1"/>
    <col min="16131" max="16131" width="10.69140625" style="4" customWidth="1"/>
    <col min="16132" max="16140" width="9.69140625" style="4" customWidth="1"/>
    <col min="16141" max="16384" width="9.15234375" style="4"/>
  </cols>
  <sheetData>
    <row r="1" spans="1:12" s="102" customFormat="1" ht="51" customHeight="1" x14ac:dyDescent="0.4">
      <c r="A1" s="106" t="s">
        <v>143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8"/>
    </row>
    <row r="2" spans="1:12" x14ac:dyDescent="0.4">
      <c r="A2" s="32"/>
      <c r="B2" s="33"/>
      <c r="C2" s="34"/>
      <c r="D2" s="35"/>
      <c r="E2" s="36"/>
      <c r="F2" s="36"/>
      <c r="G2" s="36"/>
      <c r="H2" s="36"/>
      <c r="I2" s="36"/>
      <c r="J2" s="36"/>
      <c r="K2" s="36"/>
      <c r="L2" s="36"/>
    </row>
    <row r="3" spans="1:12" s="31" customFormat="1" x14ac:dyDescent="0.4">
      <c r="A3" s="37" t="s">
        <v>133</v>
      </c>
      <c r="B3" s="38" t="s">
        <v>1</v>
      </c>
      <c r="C3" s="39" t="s">
        <v>2</v>
      </c>
      <c r="D3" s="40" t="s">
        <v>3</v>
      </c>
      <c r="E3" s="40" t="s">
        <v>4</v>
      </c>
      <c r="F3" s="40" t="s">
        <v>5</v>
      </c>
      <c r="G3" s="40" t="s">
        <v>6</v>
      </c>
      <c r="H3" s="40" t="s">
        <v>3</v>
      </c>
      <c r="I3" s="40" t="s">
        <v>7</v>
      </c>
      <c r="J3" s="40" t="s">
        <v>8</v>
      </c>
      <c r="K3" s="40" t="s">
        <v>9</v>
      </c>
      <c r="L3" s="40" t="s">
        <v>10</v>
      </c>
    </row>
    <row r="4" spans="1:12" x14ac:dyDescent="0.4">
      <c r="A4" s="32"/>
      <c r="B4" s="33"/>
      <c r="C4" s="34"/>
      <c r="D4" s="36"/>
      <c r="E4" s="36"/>
      <c r="F4" s="36"/>
      <c r="G4" s="36"/>
      <c r="H4" s="36"/>
      <c r="I4" s="36"/>
      <c r="J4" s="36"/>
      <c r="K4" s="36"/>
      <c r="L4" s="36"/>
    </row>
    <row r="5" spans="1:12" x14ac:dyDescent="0.4">
      <c r="A5" s="41" t="s">
        <v>11</v>
      </c>
      <c r="B5" s="42">
        <v>45103.1</v>
      </c>
      <c r="C5" s="43">
        <v>57455035</v>
      </c>
      <c r="D5" s="44">
        <v>1273.8599999999999</v>
      </c>
      <c r="E5" s="44">
        <v>849.24</v>
      </c>
      <c r="F5" s="44">
        <v>990.78</v>
      </c>
      <c r="G5" s="44">
        <v>1132.32</v>
      </c>
      <c r="H5" s="44">
        <v>1273.8599999999999</v>
      </c>
      <c r="I5" s="44">
        <v>1556.94</v>
      </c>
      <c r="J5" s="44">
        <v>1840.02</v>
      </c>
      <c r="K5" s="44">
        <v>2123.1</v>
      </c>
      <c r="L5" s="44">
        <v>2547.7199999999998</v>
      </c>
    </row>
    <row r="6" spans="1:12" x14ac:dyDescent="0.4">
      <c r="A6" s="41" t="s">
        <v>71</v>
      </c>
      <c r="B6" s="42">
        <v>45103.1</v>
      </c>
      <c r="C6" s="43">
        <v>8122166</v>
      </c>
      <c r="D6" s="44">
        <v>180.08</v>
      </c>
      <c r="E6" s="44">
        <v>120.05</v>
      </c>
      <c r="F6" s="44">
        <v>140.06</v>
      </c>
      <c r="G6" s="44">
        <v>160.07</v>
      </c>
      <c r="H6" s="44">
        <v>180.08</v>
      </c>
      <c r="I6" s="44">
        <v>220.1</v>
      </c>
      <c r="J6" s="44">
        <v>260.12</v>
      </c>
      <c r="K6" s="44">
        <v>300.13</v>
      </c>
      <c r="L6" s="44">
        <v>360.16</v>
      </c>
    </row>
    <row r="7" spans="1:12" x14ac:dyDescent="0.4">
      <c r="A7" s="41" t="s">
        <v>72</v>
      </c>
      <c r="B7" s="42">
        <v>45103.1</v>
      </c>
      <c r="C7" s="43">
        <v>3514434</v>
      </c>
      <c r="D7" s="44">
        <v>77.92</v>
      </c>
      <c r="E7" s="44">
        <v>51.95</v>
      </c>
      <c r="F7" s="44">
        <v>60.6</v>
      </c>
      <c r="G7" s="44">
        <v>69.260000000000005</v>
      </c>
      <c r="H7" s="44">
        <v>77.92</v>
      </c>
      <c r="I7" s="44">
        <v>95.24</v>
      </c>
      <c r="J7" s="44">
        <v>112.55</v>
      </c>
      <c r="K7" s="44">
        <v>129.87</v>
      </c>
      <c r="L7" s="44">
        <v>155.84</v>
      </c>
    </row>
    <row r="8" spans="1:12" x14ac:dyDescent="0.4">
      <c r="A8" s="41"/>
      <c r="B8" s="42"/>
      <c r="C8" s="43"/>
      <c r="D8" s="45"/>
      <c r="E8" s="45"/>
      <c r="F8" s="45"/>
      <c r="G8" s="45"/>
      <c r="H8" s="45"/>
      <c r="I8" s="45"/>
      <c r="J8" s="45"/>
      <c r="K8" s="45"/>
      <c r="L8" s="45"/>
    </row>
    <row r="9" spans="1:12" x14ac:dyDescent="0.4">
      <c r="A9" s="46" t="s">
        <v>14</v>
      </c>
      <c r="B9" s="47">
        <v>155.1</v>
      </c>
      <c r="C9" s="48">
        <v>3676</v>
      </c>
      <c r="D9" s="44">
        <v>23.7</v>
      </c>
      <c r="E9" s="44">
        <v>1037.04</v>
      </c>
      <c r="F9" s="44">
        <v>1209.8699999999999</v>
      </c>
      <c r="G9" s="44">
        <v>1382.72</v>
      </c>
      <c r="H9" s="44">
        <v>1555.56</v>
      </c>
      <c r="I9" s="44">
        <v>1901.25</v>
      </c>
      <c r="J9" s="44">
        <v>2246.92</v>
      </c>
      <c r="K9" s="44">
        <v>2592.6</v>
      </c>
      <c r="L9" s="44">
        <v>3111.12</v>
      </c>
    </row>
    <row r="10" spans="1:12" x14ac:dyDescent="0.4">
      <c r="A10" s="46" t="s">
        <v>15</v>
      </c>
      <c r="B10" s="47">
        <v>75.3</v>
      </c>
      <c r="C10" s="48">
        <v>1843</v>
      </c>
      <c r="D10" s="44">
        <v>24.48</v>
      </c>
      <c r="E10" s="44">
        <v>1037.56</v>
      </c>
      <c r="F10" s="44">
        <v>1210.48</v>
      </c>
      <c r="G10" s="44">
        <v>1383.41</v>
      </c>
      <c r="H10" s="44">
        <v>1556.34</v>
      </c>
      <c r="I10" s="44">
        <v>1902.2</v>
      </c>
      <c r="J10" s="44">
        <v>2248.0500000000002</v>
      </c>
      <c r="K10" s="44">
        <v>2593.9</v>
      </c>
      <c r="L10" s="44">
        <v>3112.68</v>
      </c>
    </row>
    <row r="11" spans="1:12" x14ac:dyDescent="0.4">
      <c r="A11" s="46" t="s">
        <v>16</v>
      </c>
      <c r="B11" s="47">
        <v>218.3</v>
      </c>
      <c r="C11" s="48">
        <v>6098</v>
      </c>
      <c r="D11" s="44">
        <v>27.93</v>
      </c>
      <c r="E11" s="44">
        <v>1039.8599999999999</v>
      </c>
      <c r="F11" s="44">
        <v>1213.1600000000001</v>
      </c>
      <c r="G11" s="44">
        <v>1386.48</v>
      </c>
      <c r="H11" s="44">
        <v>1559.79</v>
      </c>
      <c r="I11" s="44">
        <v>1906.42</v>
      </c>
      <c r="J11" s="44">
        <v>2253.0300000000002</v>
      </c>
      <c r="K11" s="44">
        <v>2599.65</v>
      </c>
      <c r="L11" s="44">
        <v>3119.58</v>
      </c>
    </row>
    <row r="12" spans="1:12" x14ac:dyDescent="0.4">
      <c r="A12" s="46" t="s">
        <v>17</v>
      </c>
      <c r="B12" s="47">
        <v>169.6</v>
      </c>
      <c r="C12" s="48">
        <v>2979</v>
      </c>
      <c r="D12" s="44">
        <v>17.559999999999999</v>
      </c>
      <c r="E12" s="44">
        <v>1032.95</v>
      </c>
      <c r="F12" s="44">
        <v>1205.0999999999999</v>
      </c>
      <c r="G12" s="44">
        <v>1377.26</v>
      </c>
      <c r="H12" s="44">
        <v>1549.42</v>
      </c>
      <c r="I12" s="44">
        <v>1893.74</v>
      </c>
      <c r="J12" s="44">
        <v>2238.0500000000002</v>
      </c>
      <c r="K12" s="44">
        <v>2582.37</v>
      </c>
      <c r="L12" s="44">
        <v>3098.84</v>
      </c>
    </row>
    <row r="13" spans="1:12" x14ac:dyDescent="0.4">
      <c r="A13" s="46" t="s">
        <v>73</v>
      </c>
      <c r="B13" s="47">
        <v>491.7</v>
      </c>
      <c r="C13" s="48">
        <v>21463</v>
      </c>
      <c r="D13" s="44">
        <v>43.65</v>
      </c>
      <c r="E13" s="44">
        <v>1050.3399999999999</v>
      </c>
      <c r="F13" s="44">
        <v>1225.3900000000001</v>
      </c>
      <c r="G13" s="44">
        <v>1400.45</v>
      </c>
      <c r="H13" s="44">
        <v>1575.51</v>
      </c>
      <c r="I13" s="44">
        <v>1925.63</v>
      </c>
      <c r="J13" s="44">
        <v>2275.7399999999998</v>
      </c>
      <c r="K13" s="44">
        <v>2625.85</v>
      </c>
      <c r="L13" s="44">
        <v>3151.02</v>
      </c>
    </row>
    <row r="14" spans="1:12" x14ac:dyDescent="0.4">
      <c r="A14" s="46" t="s">
        <v>74</v>
      </c>
      <c r="B14" s="47">
        <v>944.9</v>
      </c>
      <c r="C14" s="48">
        <v>32956</v>
      </c>
      <c r="D14" s="44">
        <v>34.880000000000003</v>
      </c>
      <c r="E14" s="44">
        <v>1044.49</v>
      </c>
      <c r="F14" s="44">
        <v>1218.57</v>
      </c>
      <c r="G14" s="44">
        <v>1392.65</v>
      </c>
      <c r="H14" s="44">
        <v>1566.74</v>
      </c>
      <c r="I14" s="44">
        <v>1914.91</v>
      </c>
      <c r="J14" s="44">
        <v>2263.0700000000002</v>
      </c>
      <c r="K14" s="44">
        <v>2611.23</v>
      </c>
      <c r="L14" s="44">
        <v>3133.48</v>
      </c>
    </row>
    <row r="15" spans="1:12" x14ac:dyDescent="0.4">
      <c r="A15" s="46" t="s">
        <v>75</v>
      </c>
      <c r="B15" s="47">
        <v>3117.6</v>
      </c>
      <c r="C15" s="48">
        <v>138188</v>
      </c>
      <c r="D15" s="44">
        <v>44.33</v>
      </c>
      <c r="E15" s="44">
        <v>1050.79</v>
      </c>
      <c r="F15" s="44">
        <v>1225.92</v>
      </c>
      <c r="G15" s="44">
        <v>1401.05</v>
      </c>
      <c r="H15" s="44">
        <v>1576.19</v>
      </c>
      <c r="I15" s="44">
        <v>1926.46</v>
      </c>
      <c r="J15" s="44">
        <v>2276.7199999999998</v>
      </c>
      <c r="K15" s="44">
        <v>2626.98</v>
      </c>
      <c r="L15" s="44">
        <v>3152.38</v>
      </c>
    </row>
    <row r="16" spans="1:12" x14ac:dyDescent="0.4">
      <c r="A16" s="46" t="s">
        <v>21</v>
      </c>
      <c r="B16" s="47">
        <v>1051.5999999999999</v>
      </c>
      <c r="C16" s="48">
        <v>13688</v>
      </c>
      <c r="D16" s="44">
        <v>13.02</v>
      </c>
      <c r="E16" s="44">
        <v>1029.92</v>
      </c>
      <c r="F16" s="44">
        <v>1201.57</v>
      </c>
      <c r="G16" s="44">
        <v>1373.22</v>
      </c>
      <c r="H16" s="44">
        <v>1544.88</v>
      </c>
      <c r="I16" s="44">
        <v>1888.19</v>
      </c>
      <c r="J16" s="44">
        <v>2231.5</v>
      </c>
      <c r="K16" s="44">
        <v>2574.8000000000002</v>
      </c>
      <c r="L16" s="44">
        <v>3089.76</v>
      </c>
    </row>
    <row r="17" spans="1:12" x14ac:dyDescent="0.4">
      <c r="A17" s="46" t="s">
        <v>22</v>
      </c>
      <c r="B17" s="47">
        <v>184</v>
      </c>
      <c r="C17" s="48">
        <v>10523</v>
      </c>
      <c r="D17" s="44">
        <v>57.19</v>
      </c>
      <c r="E17" s="44">
        <v>1059.3699999999999</v>
      </c>
      <c r="F17" s="44">
        <v>1235.92</v>
      </c>
      <c r="G17" s="44">
        <v>1412.49</v>
      </c>
      <c r="H17" s="44">
        <v>1589.05</v>
      </c>
      <c r="I17" s="44">
        <v>1942.18</v>
      </c>
      <c r="J17" s="44">
        <v>2295.3000000000002</v>
      </c>
      <c r="K17" s="44">
        <v>2648.42</v>
      </c>
      <c r="L17" s="44">
        <v>3178.1</v>
      </c>
    </row>
    <row r="18" spans="1:12" x14ac:dyDescent="0.4">
      <c r="A18" s="46" t="s">
        <v>23</v>
      </c>
      <c r="B18" s="47">
        <v>3481.4</v>
      </c>
      <c r="C18" s="48">
        <v>92052</v>
      </c>
      <c r="D18" s="44">
        <v>26.44</v>
      </c>
      <c r="E18" s="44">
        <v>1038.8699999999999</v>
      </c>
      <c r="F18" s="44">
        <v>1212</v>
      </c>
      <c r="G18" s="44">
        <v>1385.15</v>
      </c>
      <c r="H18" s="44">
        <v>1558.3</v>
      </c>
      <c r="I18" s="44">
        <v>1904.6</v>
      </c>
      <c r="J18" s="44">
        <v>2250.88</v>
      </c>
      <c r="K18" s="44">
        <v>2597.17</v>
      </c>
      <c r="L18" s="44">
        <v>3116.6</v>
      </c>
    </row>
    <row r="19" spans="1:12" x14ac:dyDescent="0.4">
      <c r="A19" s="46" t="s">
        <v>24</v>
      </c>
      <c r="B19" s="47">
        <v>1556.3</v>
      </c>
      <c r="C19" s="48">
        <v>126602</v>
      </c>
      <c r="D19" s="44">
        <v>81.349999999999994</v>
      </c>
      <c r="E19" s="44">
        <v>1075.47</v>
      </c>
      <c r="F19" s="44">
        <v>1254.71</v>
      </c>
      <c r="G19" s="44">
        <v>1433.96</v>
      </c>
      <c r="H19" s="44">
        <v>1613.21</v>
      </c>
      <c r="I19" s="44">
        <v>1971.71</v>
      </c>
      <c r="J19" s="44">
        <v>2330.1999999999998</v>
      </c>
      <c r="K19" s="44">
        <v>2688.68</v>
      </c>
      <c r="L19" s="44">
        <v>3226.42</v>
      </c>
    </row>
    <row r="20" spans="1:12" x14ac:dyDescent="0.4">
      <c r="A20" s="46" t="s">
        <v>25</v>
      </c>
      <c r="B20" s="47">
        <v>1603.3</v>
      </c>
      <c r="C20" s="48">
        <v>87531</v>
      </c>
      <c r="D20" s="44">
        <v>54.59</v>
      </c>
      <c r="E20" s="44">
        <v>1057.6300000000001</v>
      </c>
      <c r="F20" s="44">
        <v>1233.9000000000001</v>
      </c>
      <c r="G20" s="44">
        <v>1410.17</v>
      </c>
      <c r="H20" s="44">
        <v>1586.45</v>
      </c>
      <c r="I20" s="44">
        <v>1939</v>
      </c>
      <c r="J20" s="44">
        <v>2291.54</v>
      </c>
      <c r="K20" s="44">
        <v>2644.08</v>
      </c>
      <c r="L20" s="44">
        <v>3172.9</v>
      </c>
    </row>
    <row r="21" spans="1:12" x14ac:dyDescent="0.4">
      <c r="A21" s="46" t="s">
        <v>26</v>
      </c>
      <c r="B21" s="47">
        <v>193.4</v>
      </c>
      <c r="C21" s="48">
        <v>9981</v>
      </c>
      <c r="D21" s="44">
        <v>51.61</v>
      </c>
      <c r="E21" s="44">
        <v>1055.6500000000001</v>
      </c>
      <c r="F21" s="44">
        <v>1231.58</v>
      </c>
      <c r="G21" s="44">
        <v>1407.53</v>
      </c>
      <c r="H21" s="44">
        <v>1583.47</v>
      </c>
      <c r="I21" s="44">
        <v>1935.36</v>
      </c>
      <c r="J21" s="44">
        <v>2287.2399999999998</v>
      </c>
      <c r="K21" s="44">
        <v>2639.12</v>
      </c>
      <c r="L21" s="44">
        <v>3166.94</v>
      </c>
    </row>
    <row r="22" spans="1:12" x14ac:dyDescent="0.4">
      <c r="A22" s="46" t="s">
        <v>76</v>
      </c>
      <c r="B22" s="47">
        <v>931.9</v>
      </c>
      <c r="C22" s="48">
        <v>41786</v>
      </c>
      <c r="D22" s="44">
        <v>44.84</v>
      </c>
      <c r="E22" s="44">
        <v>1051.1300000000001</v>
      </c>
      <c r="F22" s="44">
        <v>1226.32</v>
      </c>
      <c r="G22" s="44">
        <v>1401.51</v>
      </c>
      <c r="H22" s="44">
        <v>1576.7</v>
      </c>
      <c r="I22" s="44">
        <v>1927.08</v>
      </c>
      <c r="J22" s="44">
        <v>2277.46</v>
      </c>
      <c r="K22" s="44">
        <v>2627.83</v>
      </c>
      <c r="L22" s="44">
        <v>3153.4</v>
      </c>
    </row>
    <row r="23" spans="1:12" x14ac:dyDescent="0.4">
      <c r="A23" s="46" t="s">
        <v>77</v>
      </c>
      <c r="B23" s="47">
        <v>152.69999999999999</v>
      </c>
      <c r="C23" s="48">
        <v>7563</v>
      </c>
      <c r="D23" s="44">
        <v>49.53</v>
      </c>
      <c r="E23" s="44">
        <v>1054.26</v>
      </c>
      <c r="F23" s="44">
        <v>1229.96</v>
      </c>
      <c r="G23" s="44">
        <v>1405.68</v>
      </c>
      <c r="H23" s="44">
        <v>1581.39</v>
      </c>
      <c r="I23" s="44">
        <v>1932.82</v>
      </c>
      <c r="J23" s="44">
        <v>2284.23</v>
      </c>
      <c r="K23" s="44">
        <v>2635.65</v>
      </c>
      <c r="L23" s="44">
        <v>3162.78</v>
      </c>
    </row>
    <row r="24" spans="1:12" x14ac:dyDescent="0.4">
      <c r="A24" s="46" t="s">
        <v>29</v>
      </c>
      <c r="B24" s="47">
        <v>1450.3</v>
      </c>
      <c r="C24" s="48">
        <v>55847</v>
      </c>
      <c r="D24" s="44">
        <v>38.51</v>
      </c>
      <c r="E24" s="44">
        <v>1046.9100000000001</v>
      </c>
      <c r="F24" s="44">
        <v>1221.3900000000001</v>
      </c>
      <c r="G24" s="44">
        <v>1395.88</v>
      </c>
      <c r="H24" s="44">
        <v>1570.37</v>
      </c>
      <c r="I24" s="44">
        <v>1919.35</v>
      </c>
      <c r="J24" s="44">
        <v>2268.3200000000002</v>
      </c>
      <c r="K24" s="44">
        <v>2617.2800000000002</v>
      </c>
      <c r="L24" s="44">
        <v>3140.74</v>
      </c>
    </row>
    <row r="25" spans="1:12" x14ac:dyDescent="0.4">
      <c r="A25" s="46" t="s">
        <v>30</v>
      </c>
      <c r="B25" s="47">
        <v>42.7</v>
      </c>
      <c r="C25" s="48">
        <v>606</v>
      </c>
      <c r="D25" s="44">
        <v>14.19</v>
      </c>
      <c r="E25" s="44">
        <v>1030.7</v>
      </c>
      <c r="F25" s="44">
        <v>1202.48</v>
      </c>
      <c r="G25" s="44">
        <v>1374.26</v>
      </c>
      <c r="H25" s="44">
        <v>1546.05</v>
      </c>
      <c r="I25" s="44">
        <v>1889.62</v>
      </c>
      <c r="J25" s="44">
        <v>2233.19</v>
      </c>
      <c r="K25" s="44">
        <v>2576.75</v>
      </c>
      <c r="L25" s="44">
        <v>3092.1</v>
      </c>
    </row>
    <row r="26" spans="1:12" x14ac:dyDescent="0.4">
      <c r="A26" s="46" t="s">
        <v>31</v>
      </c>
      <c r="B26" s="47">
        <v>196.3</v>
      </c>
      <c r="C26" s="48">
        <v>4500</v>
      </c>
      <c r="D26" s="44">
        <v>22.92</v>
      </c>
      <c r="E26" s="44">
        <v>1036.52</v>
      </c>
      <c r="F26" s="44">
        <v>1209.27</v>
      </c>
      <c r="G26" s="44">
        <v>1382.02</v>
      </c>
      <c r="H26" s="44">
        <v>1554.78</v>
      </c>
      <c r="I26" s="44">
        <v>1900.29</v>
      </c>
      <c r="J26" s="44">
        <v>2245.8000000000002</v>
      </c>
      <c r="K26" s="44">
        <v>2591.3000000000002</v>
      </c>
      <c r="L26" s="44">
        <v>3109.56</v>
      </c>
    </row>
    <row r="27" spans="1:12" x14ac:dyDescent="0.4">
      <c r="A27" s="46" t="s">
        <v>32</v>
      </c>
      <c r="B27" s="47">
        <v>134</v>
      </c>
      <c r="C27" s="48">
        <v>3249</v>
      </c>
      <c r="D27" s="44">
        <v>24.25</v>
      </c>
      <c r="E27" s="44">
        <v>1037.4100000000001</v>
      </c>
      <c r="F27" s="44">
        <v>1210.3</v>
      </c>
      <c r="G27" s="44">
        <v>1383.21</v>
      </c>
      <c r="H27" s="44">
        <v>1556.11</v>
      </c>
      <c r="I27" s="44">
        <v>1901.92</v>
      </c>
      <c r="J27" s="44">
        <v>2247.7199999999998</v>
      </c>
      <c r="K27" s="44">
        <v>2593.52</v>
      </c>
      <c r="L27" s="44">
        <v>3112.22</v>
      </c>
    </row>
    <row r="28" spans="1:12" x14ac:dyDescent="0.4">
      <c r="A28" s="46" t="s">
        <v>33</v>
      </c>
      <c r="B28" s="47">
        <v>159.80000000000001</v>
      </c>
      <c r="C28" s="48">
        <v>7683</v>
      </c>
      <c r="D28" s="44">
        <v>48.08</v>
      </c>
      <c r="E28" s="44">
        <v>1053.29</v>
      </c>
      <c r="F28" s="44">
        <v>1228.8399999999999</v>
      </c>
      <c r="G28" s="44">
        <v>1404.39</v>
      </c>
      <c r="H28" s="44">
        <v>1579.94</v>
      </c>
      <c r="I28" s="44">
        <v>1931.04</v>
      </c>
      <c r="J28" s="44">
        <v>2282.14</v>
      </c>
      <c r="K28" s="44">
        <v>2633.23</v>
      </c>
      <c r="L28" s="44">
        <v>3159.88</v>
      </c>
    </row>
    <row r="29" spans="1:12" x14ac:dyDescent="0.4">
      <c r="A29" s="46" t="s">
        <v>34</v>
      </c>
      <c r="B29" s="47">
        <v>1465.3</v>
      </c>
      <c r="C29" s="48">
        <v>51935</v>
      </c>
      <c r="D29" s="44">
        <v>35.44</v>
      </c>
      <c r="E29" s="44">
        <v>1044.8699999999999</v>
      </c>
      <c r="F29" s="44">
        <v>1219</v>
      </c>
      <c r="G29" s="44">
        <v>1393.15</v>
      </c>
      <c r="H29" s="44">
        <v>1567.3</v>
      </c>
      <c r="I29" s="44">
        <v>1915.6</v>
      </c>
      <c r="J29" s="44">
        <v>2263.88</v>
      </c>
      <c r="K29" s="44">
        <v>2612.17</v>
      </c>
      <c r="L29" s="44">
        <v>3134.6</v>
      </c>
    </row>
    <row r="30" spans="1:12" x14ac:dyDescent="0.4">
      <c r="A30" s="46" t="s">
        <v>35</v>
      </c>
      <c r="B30" s="47">
        <v>510.7</v>
      </c>
      <c r="C30" s="48">
        <v>11312</v>
      </c>
      <c r="D30" s="44">
        <v>22.15</v>
      </c>
      <c r="E30" s="44">
        <v>1036.01</v>
      </c>
      <c r="F30" s="44">
        <v>1208.67</v>
      </c>
      <c r="G30" s="44">
        <v>1381.34</v>
      </c>
      <c r="H30" s="44">
        <v>1554.01</v>
      </c>
      <c r="I30" s="44">
        <v>1899.35</v>
      </c>
      <c r="J30" s="44">
        <v>2244.6799999999998</v>
      </c>
      <c r="K30" s="44">
        <v>2590.02</v>
      </c>
      <c r="L30" s="44">
        <v>3108.02</v>
      </c>
    </row>
    <row r="31" spans="1:12" x14ac:dyDescent="0.4">
      <c r="A31" s="46" t="s">
        <v>36</v>
      </c>
      <c r="B31" s="47">
        <v>122.4</v>
      </c>
      <c r="C31" s="48">
        <v>6032</v>
      </c>
      <c r="D31" s="44">
        <v>49.28</v>
      </c>
      <c r="E31" s="44">
        <v>1054.0899999999999</v>
      </c>
      <c r="F31" s="44">
        <v>1229.77</v>
      </c>
      <c r="G31" s="44">
        <v>1405.45</v>
      </c>
      <c r="H31" s="44">
        <v>1581.14</v>
      </c>
      <c r="I31" s="44">
        <v>1932.51</v>
      </c>
      <c r="J31" s="44">
        <v>2283.87</v>
      </c>
      <c r="K31" s="44">
        <v>2635.23</v>
      </c>
      <c r="L31" s="44">
        <v>3162.28</v>
      </c>
    </row>
    <row r="32" spans="1:12" x14ac:dyDescent="0.4">
      <c r="A32" s="46" t="s">
        <v>37</v>
      </c>
      <c r="B32" s="47">
        <v>748.5</v>
      </c>
      <c r="C32" s="48">
        <v>41297</v>
      </c>
      <c r="D32" s="44">
        <v>55.17</v>
      </c>
      <c r="E32" s="44">
        <v>1058.02</v>
      </c>
      <c r="F32" s="44">
        <v>1234.3499999999999</v>
      </c>
      <c r="G32" s="44">
        <v>1410.69</v>
      </c>
      <c r="H32" s="44">
        <v>1587.03</v>
      </c>
      <c r="I32" s="44">
        <v>1939.71</v>
      </c>
      <c r="J32" s="44">
        <v>2292.38</v>
      </c>
      <c r="K32" s="44">
        <v>2645.05</v>
      </c>
      <c r="L32" s="44">
        <v>3174.06</v>
      </c>
    </row>
    <row r="33" spans="1:12" x14ac:dyDescent="0.4">
      <c r="A33" s="46" t="s">
        <v>38</v>
      </c>
      <c r="B33" s="47">
        <v>587.1</v>
      </c>
      <c r="C33" s="48">
        <v>27138</v>
      </c>
      <c r="D33" s="44">
        <v>46.22</v>
      </c>
      <c r="E33" s="44">
        <v>1052.05</v>
      </c>
      <c r="F33" s="44">
        <v>1227.3900000000001</v>
      </c>
      <c r="G33" s="44">
        <v>1402.73</v>
      </c>
      <c r="H33" s="44">
        <v>1578.08</v>
      </c>
      <c r="I33" s="44">
        <v>1928.77</v>
      </c>
      <c r="J33" s="44">
        <v>2279.4499999999998</v>
      </c>
      <c r="K33" s="44">
        <v>2630.13</v>
      </c>
      <c r="L33" s="44">
        <v>3156.16</v>
      </c>
    </row>
    <row r="34" spans="1:12" x14ac:dyDescent="0.4">
      <c r="A34" s="46" t="s">
        <v>39</v>
      </c>
      <c r="B34" s="47">
        <v>1578.9</v>
      </c>
      <c r="C34" s="48">
        <v>37222</v>
      </c>
      <c r="D34" s="44">
        <v>23.57</v>
      </c>
      <c r="E34" s="44">
        <v>1036.95</v>
      </c>
      <c r="F34" s="44">
        <v>1209.77</v>
      </c>
      <c r="G34" s="44">
        <v>1382.6</v>
      </c>
      <c r="H34" s="44">
        <v>1555.43</v>
      </c>
      <c r="I34" s="44">
        <v>1901.09</v>
      </c>
      <c r="J34" s="44">
        <v>2246.7399999999998</v>
      </c>
      <c r="K34" s="44">
        <v>2592.38</v>
      </c>
      <c r="L34" s="44">
        <v>3110.86</v>
      </c>
    </row>
    <row r="35" spans="1:12" x14ac:dyDescent="0.4">
      <c r="A35" s="46" t="s">
        <v>40</v>
      </c>
      <c r="B35" s="47">
        <v>713.3</v>
      </c>
      <c r="C35" s="48">
        <v>13146</v>
      </c>
      <c r="D35" s="44">
        <v>18.43</v>
      </c>
      <c r="E35" s="44">
        <v>1033.53</v>
      </c>
      <c r="F35" s="44">
        <v>1205.77</v>
      </c>
      <c r="G35" s="44">
        <v>1378.03</v>
      </c>
      <c r="H35" s="44">
        <v>1550.29</v>
      </c>
      <c r="I35" s="44">
        <v>1894.81</v>
      </c>
      <c r="J35" s="44">
        <v>2239.31</v>
      </c>
      <c r="K35" s="44">
        <v>2583.8200000000002</v>
      </c>
      <c r="L35" s="44">
        <v>3100.58</v>
      </c>
    </row>
    <row r="36" spans="1:12" x14ac:dyDescent="0.4">
      <c r="A36" s="46" t="s">
        <v>41</v>
      </c>
      <c r="B36" s="47">
        <v>39.200000000000003</v>
      </c>
      <c r="C36" s="48">
        <v>239</v>
      </c>
      <c r="D36" s="44">
        <v>6.1</v>
      </c>
      <c r="E36" s="44">
        <v>1025.31</v>
      </c>
      <c r="F36" s="44">
        <v>1196.18</v>
      </c>
      <c r="G36" s="44">
        <v>1367.07</v>
      </c>
      <c r="H36" s="44">
        <v>1537.96</v>
      </c>
      <c r="I36" s="44">
        <v>1879.74</v>
      </c>
      <c r="J36" s="44">
        <v>2221.5</v>
      </c>
      <c r="K36" s="44">
        <v>2563.27</v>
      </c>
      <c r="L36" s="44">
        <v>3075.92</v>
      </c>
    </row>
    <row r="37" spans="1:12" x14ac:dyDescent="0.4">
      <c r="A37" s="46" t="s">
        <v>42</v>
      </c>
      <c r="B37" s="47">
        <v>55.8</v>
      </c>
      <c r="C37" s="48">
        <v>1404</v>
      </c>
      <c r="D37" s="44">
        <v>25.16</v>
      </c>
      <c r="E37" s="44">
        <v>1038.01</v>
      </c>
      <c r="F37" s="44">
        <v>1211.01</v>
      </c>
      <c r="G37" s="44">
        <v>1384.01</v>
      </c>
      <c r="H37" s="44">
        <v>1557.02</v>
      </c>
      <c r="I37" s="44">
        <v>1903.03</v>
      </c>
      <c r="J37" s="44">
        <v>2249.0300000000002</v>
      </c>
      <c r="K37" s="44">
        <v>2595.0300000000002</v>
      </c>
      <c r="L37" s="44">
        <v>3114.04</v>
      </c>
    </row>
    <row r="38" spans="1:12" x14ac:dyDescent="0.4">
      <c r="A38" s="46" t="s">
        <v>43</v>
      </c>
      <c r="B38" s="47">
        <v>449.5</v>
      </c>
      <c r="C38" s="48">
        <v>23798</v>
      </c>
      <c r="D38" s="44">
        <v>52.94</v>
      </c>
      <c r="E38" s="44">
        <v>1056.53</v>
      </c>
      <c r="F38" s="44">
        <v>1232.6199999999999</v>
      </c>
      <c r="G38" s="44">
        <v>1408.71</v>
      </c>
      <c r="H38" s="44">
        <v>1584.8</v>
      </c>
      <c r="I38" s="44">
        <v>1936.98</v>
      </c>
      <c r="J38" s="44">
        <v>2289.16</v>
      </c>
      <c r="K38" s="44">
        <v>2641.33</v>
      </c>
      <c r="L38" s="44">
        <v>3169.6</v>
      </c>
    </row>
    <row r="39" spans="1:12" x14ac:dyDescent="0.4">
      <c r="A39" s="46" t="s">
        <v>44</v>
      </c>
      <c r="B39" s="47">
        <v>119</v>
      </c>
      <c r="C39" s="48">
        <v>7044</v>
      </c>
      <c r="D39" s="44">
        <v>59.19</v>
      </c>
      <c r="E39" s="44">
        <v>1060.7</v>
      </c>
      <c r="F39" s="44">
        <v>1237.48</v>
      </c>
      <c r="G39" s="44">
        <v>1414.26</v>
      </c>
      <c r="H39" s="44">
        <v>1591.05</v>
      </c>
      <c r="I39" s="44">
        <v>1944.62</v>
      </c>
      <c r="J39" s="44">
        <v>2298.19</v>
      </c>
      <c r="K39" s="44">
        <v>2651.75</v>
      </c>
      <c r="L39" s="44">
        <v>3182.1</v>
      </c>
    </row>
    <row r="40" spans="1:12" x14ac:dyDescent="0.4">
      <c r="A40" s="46" t="s">
        <v>78</v>
      </c>
      <c r="B40" s="47">
        <v>996</v>
      </c>
      <c r="C40" s="48">
        <v>87500</v>
      </c>
      <c r="D40" s="44">
        <v>87.85</v>
      </c>
      <c r="E40" s="44">
        <v>1079.81</v>
      </c>
      <c r="F40" s="44">
        <v>1259.77</v>
      </c>
      <c r="G40" s="44">
        <v>1439.74</v>
      </c>
      <c r="H40" s="44">
        <v>1619.71</v>
      </c>
      <c r="I40" s="44">
        <v>1979.65</v>
      </c>
      <c r="J40" s="44">
        <v>2339.58</v>
      </c>
      <c r="K40" s="44">
        <v>2699.52</v>
      </c>
      <c r="L40" s="44">
        <v>3239.42</v>
      </c>
    </row>
    <row r="41" spans="1:12" x14ac:dyDescent="0.4">
      <c r="A41" s="46" t="s">
        <v>46</v>
      </c>
      <c r="B41" s="47">
        <v>111</v>
      </c>
      <c r="C41" s="48">
        <v>3413</v>
      </c>
      <c r="D41" s="44">
        <v>30.75</v>
      </c>
      <c r="E41" s="44">
        <v>1041.74</v>
      </c>
      <c r="F41" s="44">
        <v>1215.3599999999999</v>
      </c>
      <c r="G41" s="44">
        <v>1388.98</v>
      </c>
      <c r="H41" s="44">
        <v>1562.61</v>
      </c>
      <c r="I41" s="44">
        <v>1909.86</v>
      </c>
      <c r="J41" s="44">
        <v>2257.11</v>
      </c>
      <c r="K41" s="44">
        <v>2604.35</v>
      </c>
      <c r="L41" s="44">
        <v>3125.22</v>
      </c>
    </row>
    <row r="42" spans="1:12" x14ac:dyDescent="0.4">
      <c r="A42" s="46" t="s">
        <v>47</v>
      </c>
      <c r="B42" s="47">
        <v>41.4</v>
      </c>
      <c r="C42" s="48">
        <v>0</v>
      </c>
      <c r="D42" s="44">
        <v>0</v>
      </c>
      <c r="E42" s="44">
        <v>1021.24</v>
      </c>
      <c r="F42" s="44">
        <v>1191.44</v>
      </c>
      <c r="G42" s="44">
        <v>1361.65</v>
      </c>
      <c r="H42" s="44">
        <v>1531.86</v>
      </c>
      <c r="I42" s="44">
        <v>1872.28</v>
      </c>
      <c r="J42" s="44">
        <v>2212.69</v>
      </c>
      <c r="K42" s="44">
        <v>2553.1</v>
      </c>
      <c r="L42" s="44">
        <v>3063.72</v>
      </c>
    </row>
    <row r="43" spans="1:12" x14ac:dyDescent="0.4">
      <c r="A43" s="46" t="s">
        <v>48</v>
      </c>
      <c r="B43" s="47">
        <v>61.4</v>
      </c>
      <c r="C43" s="48">
        <v>2121</v>
      </c>
      <c r="D43" s="44">
        <v>34.54</v>
      </c>
      <c r="E43" s="44">
        <v>1044.27</v>
      </c>
      <c r="F43" s="44">
        <v>1218.3</v>
      </c>
      <c r="G43" s="44">
        <v>1392.35</v>
      </c>
      <c r="H43" s="44">
        <v>1566.4</v>
      </c>
      <c r="I43" s="44">
        <v>1914.5</v>
      </c>
      <c r="J43" s="44">
        <v>2262.58</v>
      </c>
      <c r="K43" s="44">
        <v>2610.67</v>
      </c>
      <c r="L43" s="44">
        <v>3132.8</v>
      </c>
    </row>
    <row r="44" spans="1:12" x14ac:dyDescent="0.4">
      <c r="A44" s="41" t="s">
        <v>49</v>
      </c>
      <c r="B44" s="47">
        <v>1241.2</v>
      </c>
      <c r="C44" s="48">
        <v>46301</v>
      </c>
      <c r="D44" s="44">
        <v>37.299999999999997</v>
      </c>
      <c r="E44" s="44">
        <v>1046.1099999999999</v>
      </c>
      <c r="F44" s="44">
        <v>1220.45</v>
      </c>
      <c r="G44" s="44">
        <v>1394.81</v>
      </c>
      <c r="H44" s="44">
        <v>1569.16</v>
      </c>
      <c r="I44" s="44">
        <v>1917.87</v>
      </c>
      <c r="J44" s="44">
        <v>2266.5700000000002</v>
      </c>
      <c r="K44" s="44">
        <v>2615.27</v>
      </c>
      <c r="L44" s="44">
        <v>3138.32</v>
      </c>
    </row>
    <row r="45" spans="1:12" x14ac:dyDescent="0.4">
      <c r="A45" s="41" t="s">
        <v>50</v>
      </c>
      <c r="B45" s="47">
        <v>224.1</v>
      </c>
      <c r="C45" s="48">
        <v>7993</v>
      </c>
      <c r="D45" s="44">
        <v>35.67</v>
      </c>
      <c r="E45" s="44">
        <v>1045.02</v>
      </c>
      <c r="F45" s="44">
        <v>1219.18</v>
      </c>
      <c r="G45" s="44">
        <v>1393.36</v>
      </c>
      <c r="H45" s="44">
        <v>1567.53</v>
      </c>
      <c r="I45" s="44">
        <v>1915.88</v>
      </c>
      <c r="J45" s="44">
        <v>2264.21</v>
      </c>
      <c r="K45" s="44">
        <v>2612.5500000000002</v>
      </c>
      <c r="L45" s="44">
        <v>3135.06</v>
      </c>
    </row>
    <row r="46" spans="1:12" x14ac:dyDescent="0.4">
      <c r="A46" s="41" t="s">
        <v>51</v>
      </c>
      <c r="B46" s="47">
        <v>81.8</v>
      </c>
      <c r="C46" s="48">
        <v>4406</v>
      </c>
      <c r="D46" s="44">
        <v>53.86</v>
      </c>
      <c r="E46" s="44">
        <v>1057.1500000000001</v>
      </c>
      <c r="F46" s="44">
        <v>1233.33</v>
      </c>
      <c r="G46" s="44">
        <v>1409.53</v>
      </c>
      <c r="H46" s="44">
        <v>1585.72</v>
      </c>
      <c r="I46" s="44">
        <v>1938.11</v>
      </c>
      <c r="J46" s="44">
        <v>2290.4899999999998</v>
      </c>
      <c r="K46" s="44">
        <v>2642.87</v>
      </c>
      <c r="L46" s="44">
        <v>3171.44</v>
      </c>
    </row>
    <row r="47" spans="1:12" x14ac:dyDescent="0.4">
      <c r="A47" s="41" t="s">
        <v>52</v>
      </c>
      <c r="B47" s="47">
        <v>405.9</v>
      </c>
      <c r="C47" s="48">
        <v>12000</v>
      </c>
      <c r="D47" s="44">
        <v>29.56</v>
      </c>
      <c r="E47" s="44">
        <v>1040.95</v>
      </c>
      <c r="F47" s="44">
        <v>1214.43</v>
      </c>
      <c r="G47" s="44">
        <v>1387.93</v>
      </c>
      <c r="H47" s="44">
        <v>1561.42</v>
      </c>
      <c r="I47" s="44">
        <v>1908.41</v>
      </c>
      <c r="J47" s="44">
        <v>2255.39</v>
      </c>
      <c r="K47" s="44">
        <v>2602.37</v>
      </c>
      <c r="L47" s="44">
        <v>3122.84</v>
      </c>
    </row>
    <row r="48" spans="1:12" x14ac:dyDescent="0.4">
      <c r="A48" s="41" t="s">
        <v>53</v>
      </c>
      <c r="B48" s="47">
        <v>145</v>
      </c>
      <c r="C48" s="48">
        <v>9179</v>
      </c>
      <c r="D48" s="44">
        <v>63.3</v>
      </c>
      <c r="E48" s="44">
        <v>1063.44</v>
      </c>
      <c r="F48" s="44">
        <v>1240.67</v>
      </c>
      <c r="G48" s="44">
        <v>1417.92</v>
      </c>
      <c r="H48" s="44">
        <v>1595.16</v>
      </c>
      <c r="I48" s="44">
        <v>1949.65</v>
      </c>
      <c r="J48" s="44">
        <v>2304.12</v>
      </c>
      <c r="K48" s="44">
        <v>2658.6</v>
      </c>
      <c r="L48" s="44">
        <v>3190.32</v>
      </c>
    </row>
    <row r="49" spans="1:12" x14ac:dyDescent="0.4">
      <c r="A49" s="41" t="s">
        <v>79</v>
      </c>
      <c r="B49" s="47">
        <v>147.30000000000001</v>
      </c>
      <c r="C49" s="48">
        <v>5068</v>
      </c>
      <c r="D49" s="44">
        <v>34.409999999999997</v>
      </c>
      <c r="E49" s="44">
        <v>1044.18</v>
      </c>
      <c r="F49" s="44">
        <v>1218.2</v>
      </c>
      <c r="G49" s="44">
        <v>1392.24</v>
      </c>
      <c r="H49" s="44">
        <v>1566.27</v>
      </c>
      <c r="I49" s="44">
        <v>1914.34</v>
      </c>
      <c r="J49" s="44">
        <v>2262.39</v>
      </c>
      <c r="K49" s="44">
        <v>2610.4499999999998</v>
      </c>
      <c r="L49" s="44">
        <v>3132.54</v>
      </c>
    </row>
    <row r="50" spans="1:12" x14ac:dyDescent="0.4">
      <c r="A50" s="41" t="s">
        <v>80</v>
      </c>
      <c r="B50" s="47">
        <v>87.1</v>
      </c>
      <c r="C50" s="48">
        <v>3466</v>
      </c>
      <c r="D50" s="44">
        <v>39.79</v>
      </c>
      <c r="E50" s="44">
        <v>1047.77</v>
      </c>
      <c r="F50" s="44">
        <v>1222.3900000000001</v>
      </c>
      <c r="G50" s="44">
        <v>1397.02</v>
      </c>
      <c r="H50" s="44">
        <v>1571.65</v>
      </c>
      <c r="I50" s="44">
        <v>1920.91</v>
      </c>
      <c r="J50" s="44">
        <v>2270.16</v>
      </c>
      <c r="K50" s="44">
        <v>2619.42</v>
      </c>
      <c r="L50" s="44">
        <v>3143.3</v>
      </c>
    </row>
    <row r="51" spans="1:12" x14ac:dyDescent="0.4">
      <c r="A51" s="41" t="s">
        <v>81</v>
      </c>
      <c r="B51" s="47">
        <v>771.5</v>
      </c>
      <c r="C51" s="48">
        <v>34401</v>
      </c>
      <c r="D51" s="44">
        <v>44.59</v>
      </c>
      <c r="E51" s="44">
        <v>1050.97</v>
      </c>
      <c r="F51" s="44">
        <v>1226.1199999999999</v>
      </c>
      <c r="G51" s="44">
        <v>1401.29</v>
      </c>
      <c r="H51" s="44">
        <v>1576.45</v>
      </c>
      <c r="I51" s="44">
        <v>1926.78</v>
      </c>
      <c r="J51" s="44">
        <v>2277.1</v>
      </c>
      <c r="K51" s="44">
        <v>2627.42</v>
      </c>
      <c r="L51" s="44">
        <v>3152.9</v>
      </c>
    </row>
    <row r="52" spans="1:12" x14ac:dyDescent="0.4">
      <c r="A52" s="41" t="s">
        <v>57</v>
      </c>
      <c r="B52" s="47">
        <v>14007.2</v>
      </c>
      <c r="C52" s="48">
        <v>458698</v>
      </c>
      <c r="D52" s="44">
        <v>32.75</v>
      </c>
      <c r="E52" s="44">
        <v>1043.07</v>
      </c>
      <c r="F52" s="44">
        <v>1216.9100000000001</v>
      </c>
      <c r="G52" s="44">
        <v>1390.76</v>
      </c>
      <c r="H52" s="44">
        <v>1564.61</v>
      </c>
      <c r="I52" s="44">
        <v>1912.31</v>
      </c>
      <c r="J52" s="44">
        <v>2260</v>
      </c>
      <c r="K52" s="44">
        <v>2607.6799999999998</v>
      </c>
      <c r="L52" s="44">
        <v>3129.22</v>
      </c>
    </row>
    <row r="53" spans="1:12" x14ac:dyDescent="0.4">
      <c r="A53" s="41" t="s">
        <v>58</v>
      </c>
      <c r="B53" s="47">
        <v>199</v>
      </c>
      <c r="C53" s="48">
        <v>11263</v>
      </c>
      <c r="D53" s="44">
        <v>56.6</v>
      </c>
      <c r="E53" s="44">
        <v>1058.97</v>
      </c>
      <c r="F53" s="44">
        <v>1235.46</v>
      </c>
      <c r="G53" s="44">
        <v>1411.96</v>
      </c>
      <c r="H53" s="44">
        <v>1588.46</v>
      </c>
      <c r="I53" s="44">
        <v>1941.46</v>
      </c>
      <c r="J53" s="44">
        <v>2294.4499999999998</v>
      </c>
      <c r="K53" s="44">
        <v>2647.43</v>
      </c>
      <c r="L53" s="44">
        <v>3176.92</v>
      </c>
    </row>
    <row r="54" spans="1:12" x14ac:dyDescent="0.4">
      <c r="A54" s="41" t="s">
        <v>82</v>
      </c>
      <c r="B54" s="47">
        <v>268.39999999999998</v>
      </c>
      <c r="C54" s="48">
        <v>11360</v>
      </c>
      <c r="D54" s="44">
        <v>42.32</v>
      </c>
      <c r="E54" s="44">
        <v>1049.45</v>
      </c>
      <c r="F54" s="44">
        <v>1224.3599999999999</v>
      </c>
      <c r="G54" s="44">
        <v>1399.27</v>
      </c>
      <c r="H54" s="44">
        <v>1574.18</v>
      </c>
      <c r="I54" s="44">
        <v>1924</v>
      </c>
      <c r="J54" s="44">
        <v>2273.8200000000002</v>
      </c>
      <c r="K54" s="44">
        <v>2623.63</v>
      </c>
      <c r="L54" s="44">
        <v>3148.36</v>
      </c>
    </row>
    <row r="55" spans="1:12" x14ac:dyDescent="0.4">
      <c r="A55" s="41" t="s">
        <v>60</v>
      </c>
      <c r="B55" s="47">
        <v>96</v>
      </c>
      <c r="C55" s="48">
        <v>2442</v>
      </c>
      <c r="D55" s="44">
        <v>25.44</v>
      </c>
      <c r="E55" s="44">
        <v>1038.2</v>
      </c>
      <c r="F55" s="44">
        <v>1211.23</v>
      </c>
      <c r="G55" s="44">
        <v>1384.26</v>
      </c>
      <c r="H55" s="44">
        <v>1557.3</v>
      </c>
      <c r="I55" s="44">
        <v>1903.37</v>
      </c>
      <c r="J55" s="44">
        <v>2249.44</v>
      </c>
      <c r="K55" s="44">
        <v>2595.5</v>
      </c>
      <c r="L55" s="44">
        <v>3114.6</v>
      </c>
    </row>
    <row r="56" spans="1:12" x14ac:dyDescent="0.4">
      <c r="A56" s="41" t="s">
        <v>61</v>
      </c>
      <c r="B56" s="47">
        <v>492.3</v>
      </c>
      <c r="C56" s="48">
        <v>10468</v>
      </c>
      <c r="D56" s="44">
        <v>21.26</v>
      </c>
      <c r="E56" s="44">
        <v>1035.4100000000001</v>
      </c>
      <c r="F56" s="44">
        <v>1207.98</v>
      </c>
      <c r="G56" s="44">
        <v>1380.55</v>
      </c>
      <c r="H56" s="44">
        <v>1553.12</v>
      </c>
      <c r="I56" s="44">
        <v>1898.26</v>
      </c>
      <c r="J56" s="44">
        <v>2243.4</v>
      </c>
      <c r="K56" s="44">
        <v>2588.5300000000002</v>
      </c>
      <c r="L56" s="44">
        <v>3106.24</v>
      </c>
    </row>
    <row r="57" spans="1:12" x14ac:dyDescent="0.4">
      <c r="A57" s="41" t="s">
        <v>62</v>
      </c>
      <c r="B57" s="47">
        <v>233.5</v>
      </c>
      <c r="C57" s="48">
        <v>0</v>
      </c>
      <c r="D57" s="44">
        <v>0</v>
      </c>
      <c r="E57" s="44">
        <v>1021.24</v>
      </c>
      <c r="F57" s="44">
        <v>1191.44</v>
      </c>
      <c r="G57" s="44">
        <v>1361.65</v>
      </c>
      <c r="H57" s="44">
        <v>1531.86</v>
      </c>
      <c r="I57" s="44">
        <v>1872.28</v>
      </c>
      <c r="J57" s="44">
        <v>2212.69</v>
      </c>
      <c r="K57" s="44">
        <v>2553.1</v>
      </c>
      <c r="L57" s="44">
        <v>3063.72</v>
      </c>
    </row>
    <row r="58" spans="1:12" x14ac:dyDescent="0.4">
      <c r="A58" s="41" t="s">
        <v>63</v>
      </c>
      <c r="B58" s="47">
        <v>111.4</v>
      </c>
      <c r="C58" s="48">
        <v>4592</v>
      </c>
      <c r="D58" s="44">
        <v>41.22</v>
      </c>
      <c r="E58" s="44">
        <v>1048.72</v>
      </c>
      <c r="F58" s="44">
        <v>1223.5</v>
      </c>
      <c r="G58" s="44">
        <v>1398.29</v>
      </c>
      <c r="H58" s="44">
        <v>1573.08</v>
      </c>
      <c r="I58" s="44">
        <v>1922.66</v>
      </c>
      <c r="J58" s="44">
        <v>2272.23</v>
      </c>
      <c r="K58" s="44">
        <v>2621.8</v>
      </c>
      <c r="L58" s="44">
        <v>3146.16</v>
      </c>
    </row>
    <row r="59" spans="1:12" x14ac:dyDescent="0.4">
      <c r="A59" s="41" t="s">
        <v>64</v>
      </c>
      <c r="B59" s="47">
        <v>82.4</v>
      </c>
      <c r="C59" s="48">
        <v>2474</v>
      </c>
      <c r="D59" s="44">
        <v>30.02</v>
      </c>
      <c r="E59" s="44">
        <v>1041.25</v>
      </c>
      <c r="F59" s="44">
        <v>1214.79</v>
      </c>
      <c r="G59" s="44">
        <v>1388.33</v>
      </c>
      <c r="H59" s="44">
        <v>1561.88</v>
      </c>
      <c r="I59" s="44">
        <v>1908.97</v>
      </c>
      <c r="J59" s="44">
        <v>2256.0500000000002</v>
      </c>
      <c r="K59" s="44">
        <v>2603.13</v>
      </c>
      <c r="L59" s="44">
        <v>3123.76</v>
      </c>
    </row>
    <row r="60" spans="1:12" x14ac:dyDescent="0.4">
      <c r="A60" s="49" t="s">
        <v>65</v>
      </c>
      <c r="B60" s="47">
        <v>317.60000000000002</v>
      </c>
      <c r="C60" s="48">
        <v>11156</v>
      </c>
      <c r="D60" s="44">
        <v>35.130000000000003</v>
      </c>
      <c r="E60" s="44">
        <v>1044.6600000000001</v>
      </c>
      <c r="F60" s="44">
        <v>1218.76</v>
      </c>
      <c r="G60" s="44">
        <v>1392.88</v>
      </c>
      <c r="H60" s="44">
        <v>1566.99</v>
      </c>
      <c r="I60" s="44">
        <v>1915.22</v>
      </c>
      <c r="J60" s="44">
        <v>2263.4299999999998</v>
      </c>
      <c r="K60" s="44">
        <v>2611.65</v>
      </c>
      <c r="L60" s="44">
        <v>3133.98</v>
      </c>
    </row>
    <row r="61" spans="1:12" x14ac:dyDescent="0.4">
      <c r="A61" s="41" t="s">
        <v>66</v>
      </c>
      <c r="B61" s="47">
        <v>1254.4000000000001</v>
      </c>
      <c r="C61" s="48">
        <v>104537</v>
      </c>
      <c r="D61" s="44">
        <v>83.34</v>
      </c>
      <c r="E61" s="44">
        <v>1076.8</v>
      </c>
      <c r="F61" s="44">
        <v>1256.26</v>
      </c>
      <c r="G61" s="44">
        <v>1435.73</v>
      </c>
      <c r="H61" s="44">
        <v>1615.2</v>
      </c>
      <c r="I61" s="44">
        <v>1974.14</v>
      </c>
      <c r="J61" s="44">
        <v>2333.0700000000002</v>
      </c>
      <c r="K61" s="44">
        <v>2692</v>
      </c>
      <c r="L61" s="44">
        <v>3230.4</v>
      </c>
    </row>
    <row r="62" spans="1:12" x14ac:dyDescent="0.4">
      <c r="A62" s="41" t="s">
        <v>67</v>
      </c>
      <c r="B62" s="47">
        <v>171.5</v>
      </c>
      <c r="C62" s="48">
        <v>5147</v>
      </c>
      <c r="D62" s="44">
        <v>30.01</v>
      </c>
      <c r="E62" s="44">
        <v>1041.25</v>
      </c>
      <c r="F62" s="44">
        <v>1214.78</v>
      </c>
      <c r="G62" s="44">
        <v>1388.33</v>
      </c>
      <c r="H62" s="44">
        <v>1561.87</v>
      </c>
      <c r="I62" s="44">
        <v>1908.96</v>
      </c>
      <c r="J62" s="44">
        <v>2256.04</v>
      </c>
      <c r="K62" s="44">
        <v>2603.12</v>
      </c>
      <c r="L62" s="44">
        <v>3123.74</v>
      </c>
    </row>
    <row r="63" spans="1:12" x14ac:dyDescent="0.4">
      <c r="A63" s="41" t="s">
        <v>68</v>
      </c>
      <c r="B63" s="47">
        <v>186.7</v>
      </c>
      <c r="C63" s="48">
        <v>12683</v>
      </c>
      <c r="D63" s="44">
        <v>67.930000000000007</v>
      </c>
      <c r="E63" s="44">
        <v>1066.53</v>
      </c>
      <c r="F63" s="44">
        <v>1244.27</v>
      </c>
      <c r="G63" s="44">
        <v>1422.03</v>
      </c>
      <c r="H63" s="44">
        <v>1599.79</v>
      </c>
      <c r="I63" s="44">
        <v>1955.31</v>
      </c>
      <c r="J63" s="44">
        <v>2310.81</v>
      </c>
      <c r="K63" s="44">
        <v>2666.32</v>
      </c>
      <c r="L63" s="44">
        <v>3199.58</v>
      </c>
    </row>
    <row r="64" spans="1:12" x14ac:dyDescent="0.4">
      <c r="A64" s="41" t="s">
        <v>69</v>
      </c>
      <c r="B64" s="47">
        <v>499.1</v>
      </c>
      <c r="C64" s="48">
        <v>11360</v>
      </c>
      <c r="D64" s="44">
        <v>22.76</v>
      </c>
      <c r="E64" s="44">
        <v>1036.4100000000001</v>
      </c>
      <c r="F64" s="44">
        <v>1209.1400000000001</v>
      </c>
      <c r="G64" s="44">
        <v>1381.88</v>
      </c>
      <c r="H64" s="44">
        <v>1554.62</v>
      </c>
      <c r="I64" s="44">
        <v>1900.1</v>
      </c>
      <c r="J64" s="44">
        <v>2245.5700000000002</v>
      </c>
      <c r="K64" s="44">
        <v>2591.0300000000002</v>
      </c>
      <c r="L64" s="44">
        <v>3109.24</v>
      </c>
    </row>
    <row r="65" spans="1:12" x14ac:dyDescent="0.4">
      <c r="A65" s="41" t="s">
        <v>70</v>
      </c>
      <c r="B65" s="47">
        <v>170</v>
      </c>
      <c r="C65" s="48">
        <v>9786</v>
      </c>
      <c r="D65" s="44">
        <v>57.56</v>
      </c>
      <c r="E65" s="44">
        <v>1059.6099999999999</v>
      </c>
      <c r="F65" s="44">
        <v>1236.21</v>
      </c>
      <c r="G65" s="44">
        <v>1412.81</v>
      </c>
      <c r="H65" s="44">
        <v>1589.42</v>
      </c>
      <c r="I65" s="44">
        <v>1942.63</v>
      </c>
      <c r="J65" s="44">
        <v>2295.83</v>
      </c>
      <c r="K65" s="44">
        <v>2649.03</v>
      </c>
      <c r="L65" s="44">
        <v>3178.84</v>
      </c>
    </row>
    <row r="66" spans="1:12" x14ac:dyDescent="0.4">
      <c r="C66" s="2"/>
    </row>
    <row r="67" spans="1:12" x14ac:dyDescent="0.4">
      <c r="C67" s="1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68"/>
  <sheetViews>
    <sheetView workbookViewId="0">
      <selection sqref="A1:XFD1"/>
    </sheetView>
  </sheetViews>
  <sheetFormatPr defaultRowHeight="14.6" x14ac:dyDescent="0.4"/>
  <cols>
    <col min="1" max="1" width="29.69140625" style="4" customWidth="1"/>
    <col min="2" max="2" width="8.69140625" style="1" customWidth="1"/>
    <col min="3" max="3" width="11.69140625" style="5" bestFit="1" customWidth="1"/>
    <col min="4" max="11" width="9.69140625" style="3" customWidth="1"/>
    <col min="12" max="12" width="9.15234375" style="3" customWidth="1"/>
    <col min="13" max="256" width="9.15234375" style="4"/>
    <col min="257" max="257" width="22.53515625" style="4" bestFit="1" customWidth="1"/>
    <col min="258" max="258" width="8.69140625" style="4" customWidth="1"/>
    <col min="259" max="259" width="10.69140625" style="4" customWidth="1"/>
    <col min="260" max="268" width="9.69140625" style="4" customWidth="1"/>
    <col min="269" max="512" width="9.15234375" style="4"/>
    <col min="513" max="513" width="22.53515625" style="4" bestFit="1" customWidth="1"/>
    <col min="514" max="514" width="8.69140625" style="4" customWidth="1"/>
    <col min="515" max="515" width="10.69140625" style="4" customWidth="1"/>
    <col min="516" max="524" width="9.69140625" style="4" customWidth="1"/>
    <col min="525" max="768" width="9.15234375" style="4"/>
    <col min="769" max="769" width="22.53515625" style="4" bestFit="1" customWidth="1"/>
    <col min="770" max="770" width="8.69140625" style="4" customWidth="1"/>
    <col min="771" max="771" width="10.69140625" style="4" customWidth="1"/>
    <col min="772" max="780" width="9.69140625" style="4" customWidth="1"/>
    <col min="781" max="1024" width="9.15234375" style="4"/>
    <col min="1025" max="1025" width="22.53515625" style="4" bestFit="1" customWidth="1"/>
    <col min="1026" max="1026" width="8.69140625" style="4" customWidth="1"/>
    <col min="1027" max="1027" width="10.69140625" style="4" customWidth="1"/>
    <col min="1028" max="1036" width="9.69140625" style="4" customWidth="1"/>
    <col min="1037" max="1280" width="9.15234375" style="4"/>
    <col min="1281" max="1281" width="22.53515625" style="4" bestFit="1" customWidth="1"/>
    <col min="1282" max="1282" width="8.69140625" style="4" customWidth="1"/>
    <col min="1283" max="1283" width="10.69140625" style="4" customWidth="1"/>
    <col min="1284" max="1292" width="9.69140625" style="4" customWidth="1"/>
    <col min="1293" max="1536" width="9.15234375" style="4"/>
    <col min="1537" max="1537" width="22.53515625" style="4" bestFit="1" customWidth="1"/>
    <col min="1538" max="1538" width="8.69140625" style="4" customWidth="1"/>
    <col min="1539" max="1539" width="10.69140625" style="4" customWidth="1"/>
    <col min="1540" max="1548" width="9.69140625" style="4" customWidth="1"/>
    <col min="1549" max="1792" width="9.15234375" style="4"/>
    <col min="1793" max="1793" width="22.53515625" style="4" bestFit="1" customWidth="1"/>
    <col min="1794" max="1794" width="8.69140625" style="4" customWidth="1"/>
    <col min="1795" max="1795" width="10.69140625" style="4" customWidth="1"/>
    <col min="1796" max="1804" width="9.69140625" style="4" customWidth="1"/>
    <col min="1805" max="2048" width="9.15234375" style="4"/>
    <col min="2049" max="2049" width="22.53515625" style="4" bestFit="1" customWidth="1"/>
    <col min="2050" max="2050" width="8.69140625" style="4" customWidth="1"/>
    <col min="2051" max="2051" width="10.69140625" style="4" customWidth="1"/>
    <col min="2052" max="2060" width="9.69140625" style="4" customWidth="1"/>
    <col min="2061" max="2304" width="9.15234375" style="4"/>
    <col min="2305" max="2305" width="22.53515625" style="4" bestFit="1" customWidth="1"/>
    <col min="2306" max="2306" width="8.69140625" style="4" customWidth="1"/>
    <col min="2307" max="2307" width="10.69140625" style="4" customWidth="1"/>
    <col min="2308" max="2316" width="9.69140625" style="4" customWidth="1"/>
    <col min="2317" max="2560" width="9.15234375" style="4"/>
    <col min="2561" max="2561" width="22.53515625" style="4" bestFit="1" customWidth="1"/>
    <col min="2562" max="2562" width="8.69140625" style="4" customWidth="1"/>
    <col min="2563" max="2563" width="10.69140625" style="4" customWidth="1"/>
    <col min="2564" max="2572" width="9.69140625" style="4" customWidth="1"/>
    <col min="2573" max="2816" width="9.15234375" style="4"/>
    <col min="2817" max="2817" width="22.53515625" style="4" bestFit="1" customWidth="1"/>
    <col min="2818" max="2818" width="8.69140625" style="4" customWidth="1"/>
    <col min="2819" max="2819" width="10.69140625" style="4" customWidth="1"/>
    <col min="2820" max="2828" width="9.69140625" style="4" customWidth="1"/>
    <col min="2829" max="3072" width="9.15234375" style="4"/>
    <col min="3073" max="3073" width="22.53515625" style="4" bestFit="1" customWidth="1"/>
    <col min="3074" max="3074" width="8.69140625" style="4" customWidth="1"/>
    <col min="3075" max="3075" width="10.69140625" style="4" customWidth="1"/>
    <col min="3076" max="3084" width="9.69140625" style="4" customWidth="1"/>
    <col min="3085" max="3328" width="9.15234375" style="4"/>
    <col min="3329" max="3329" width="22.53515625" style="4" bestFit="1" customWidth="1"/>
    <col min="3330" max="3330" width="8.69140625" style="4" customWidth="1"/>
    <col min="3331" max="3331" width="10.69140625" style="4" customWidth="1"/>
    <col min="3332" max="3340" width="9.69140625" style="4" customWidth="1"/>
    <col min="3341" max="3584" width="9.15234375" style="4"/>
    <col min="3585" max="3585" width="22.53515625" style="4" bestFit="1" customWidth="1"/>
    <col min="3586" max="3586" width="8.69140625" style="4" customWidth="1"/>
    <col min="3587" max="3587" width="10.69140625" style="4" customWidth="1"/>
    <col min="3588" max="3596" width="9.69140625" style="4" customWidth="1"/>
    <col min="3597" max="3840" width="9.15234375" style="4"/>
    <col min="3841" max="3841" width="22.53515625" style="4" bestFit="1" customWidth="1"/>
    <col min="3842" max="3842" width="8.69140625" style="4" customWidth="1"/>
    <col min="3843" max="3843" width="10.69140625" style="4" customWidth="1"/>
    <col min="3844" max="3852" width="9.69140625" style="4" customWidth="1"/>
    <col min="3853" max="4096" width="9.15234375" style="4"/>
    <col min="4097" max="4097" width="22.53515625" style="4" bestFit="1" customWidth="1"/>
    <col min="4098" max="4098" width="8.69140625" style="4" customWidth="1"/>
    <col min="4099" max="4099" width="10.69140625" style="4" customWidth="1"/>
    <col min="4100" max="4108" width="9.69140625" style="4" customWidth="1"/>
    <col min="4109" max="4352" width="9.15234375" style="4"/>
    <col min="4353" max="4353" width="22.53515625" style="4" bestFit="1" customWidth="1"/>
    <col min="4354" max="4354" width="8.69140625" style="4" customWidth="1"/>
    <col min="4355" max="4355" width="10.69140625" style="4" customWidth="1"/>
    <col min="4356" max="4364" width="9.69140625" style="4" customWidth="1"/>
    <col min="4365" max="4608" width="9.15234375" style="4"/>
    <col min="4609" max="4609" width="22.53515625" style="4" bestFit="1" customWidth="1"/>
    <col min="4610" max="4610" width="8.69140625" style="4" customWidth="1"/>
    <col min="4611" max="4611" width="10.69140625" style="4" customWidth="1"/>
    <col min="4612" max="4620" width="9.69140625" style="4" customWidth="1"/>
    <col min="4621" max="4864" width="9.15234375" style="4"/>
    <col min="4865" max="4865" width="22.53515625" style="4" bestFit="1" customWidth="1"/>
    <col min="4866" max="4866" width="8.69140625" style="4" customWidth="1"/>
    <col min="4867" max="4867" width="10.69140625" style="4" customWidth="1"/>
    <col min="4868" max="4876" width="9.69140625" style="4" customWidth="1"/>
    <col min="4877" max="5120" width="9.15234375" style="4"/>
    <col min="5121" max="5121" width="22.53515625" style="4" bestFit="1" customWidth="1"/>
    <col min="5122" max="5122" width="8.69140625" style="4" customWidth="1"/>
    <col min="5123" max="5123" width="10.69140625" style="4" customWidth="1"/>
    <col min="5124" max="5132" width="9.69140625" style="4" customWidth="1"/>
    <col min="5133" max="5376" width="9.15234375" style="4"/>
    <col min="5377" max="5377" width="22.53515625" style="4" bestFit="1" customWidth="1"/>
    <col min="5378" max="5378" width="8.69140625" style="4" customWidth="1"/>
    <col min="5379" max="5379" width="10.69140625" style="4" customWidth="1"/>
    <col min="5380" max="5388" width="9.69140625" style="4" customWidth="1"/>
    <col min="5389" max="5632" width="9.15234375" style="4"/>
    <col min="5633" max="5633" width="22.53515625" style="4" bestFit="1" customWidth="1"/>
    <col min="5634" max="5634" width="8.69140625" style="4" customWidth="1"/>
    <col min="5635" max="5635" width="10.69140625" style="4" customWidth="1"/>
    <col min="5636" max="5644" width="9.69140625" style="4" customWidth="1"/>
    <col min="5645" max="5888" width="9.15234375" style="4"/>
    <col min="5889" max="5889" width="22.53515625" style="4" bestFit="1" customWidth="1"/>
    <col min="5890" max="5890" width="8.69140625" style="4" customWidth="1"/>
    <col min="5891" max="5891" width="10.69140625" style="4" customWidth="1"/>
    <col min="5892" max="5900" width="9.69140625" style="4" customWidth="1"/>
    <col min="5901" max="6144" width="9.15234375" style="4"/>
    <col min="6145" max="6145" width="22.53515625" style="4" bestFit="1" customWidth="1"/>
    <col min="6146" max="6146" width="8.69140625" style="4" customWidth="1"/>
    <col min="6147" max="6147" width="10.69140625" style="4" customWidth="1"/>
    <col min="6148" max="6156" width="9.69140625" style="4" customWidth="1"/>
    <col min="6157" max="6400" width="9.15234375" style="4"/>
    <col min="6401" max="6401" width="22.53515625" style="4" bestFit="1" customWidth="1"/>
    <col min="6402" max="6402" width="8.69140625" style="4" customWidth="1"/>
    <col min="6403" max="6403" width="10.69140625" style="4" customWidth="1"/>
    <col min="6404" max="6412" width="9.69140625" style="4" customWidth="1"/>
    <col min="6413" max="6656" width="9.15234375" style="4"/>
    <col min="6657" max="6657" width="22.53515625" style="4" bestFit="1" customWidth="1"/>
    <col min="6658" max="6658" width="8.69140625" style="4" customWidth="1"/>
    <col min="6659" max="6659" width="10.69140625" style="4" customWidth="1"/>
    <col min="6660" max="6668" width="9.69140625" style="4" customWidth="1"/>
    <col min="6669" max="6912" width="9.15234375" style="4"/>
    <col min="6913" max="6913" width="22.53515625" style="4" bestFit="1" customWidth="1"/>
    <col min="6914" max="6914" width="8.69140625" style="4" customWidth="1"/>
    <col min="6915" max="6915" width="10.69140625" style="4" customWidth="1"/>
    <col min="6916" max="6924" width="9.69140625" style="4" customWidth="1"/>
    <col min="6925" max="7168" width="9.15234375" style="4"/>
    <col min="7169" max="7169" width="22.53515625" style="4" bestFit="1" customWidth="1"/>
    <col min="7170" max="7170" width="8.69140625" style="4" customWidth="1"/>
    <col min="7171" max="7171" width="10.69140625" style="4" customWidth="1"/>
    <col min="7172" max="7180" width="9.69140625" style="4" customWidth="1"/>
    <col min="7181" max="7424" width="9.15234375" style="4"/>
    <col min="7425" max="7425" width="22.53515625" style="4" bestFit="1" customWidth="1"/>
    <col min="7426" max="7426" width="8.69140625" style="4" customWidth="1"/>
    <col min="7427" max="7427" width="10.69140625" style="4" customWidth="1"/>
    <col min="7428" max="7436" width="9.69140625" style="4" customWidth="1"/>
    <col min="7437" max="7680" width="9.15234375" style="4"/>
    <col min="7681" max="7681" width="22.53515625" style="4" bestFit="1" customWidth="1"/>
    <col min="7682" max="7682" width="8.69140625" style="4" customWidth="1"/>
    <col min="7683" max="7683" width="10.69140625" style="4" customWidth="1"/>
    <col min="7684" max="7692" width="9.69140625" style="4" customWidth="1"/>
    <col min="7693" max="7936" width="9.15234375" style="4"/>
    <col min="7937" max="7937" width="22.53515625" style="4" bestFit="1" customWidth="1"/>
    <col min="7938" max="7938" width="8.69140625" style="4" customWidth="1"/>
    <col min="7939" max="7939" width="10.69140625" style="4" customWidth="1"/>
    <col min="7940" max="7948" width="9.69140625" style="4" customWidth="1"/>
    <col min="7949" max="8192" width="9.15234375" style="4"/>
    <col min="8193" max="8193" width="22.53515625" style="4" bestFit="1" customWidth="1"/>
    <col min="8194" max="8194" width="8.69140625" style="4" customWidth="1"/>
    <col min="8195" max="8195" width="10.69140625" style="4" customWidth="1"/>
    <col min="8196" max="8204" width="9.69140625" style="4" customWidth="1"/>
    <col min="8205" max="8448" width="9.15234375" style="4"/>
    <col min="8449" max="8449" width="22.53515625" style="4" bestFit="1" customWidth="1"/>
    <col min="8450" max="8450" width="8.69140625" style="4" customWidth="1"/>
    <col min="8451" max="8451" width="10.69140625" style="4" customWidth="1"/>
    <col min="8452" max="8460" width="9.69140625" style="4" customWidth="1"/>
    <col min="8461" max="8704" width="9.15234375" style="4"/>
    <col min="8705" max="8705" width="22.53515625" style="4" bestFit="1" customWidth="1"/>
    <col min="8706" max="8706" width="8.69140625" style="4" customWidth="1"/>
    <col min="8707" max="8707" width="10.69140625" style="4" customWidth="1"/>
    <col min="8708" max="8716" width="9.69140625" style="4" customWidth="1"/>
    <col min="8717" max="8960" width="9.15234375" style="4"/>
    <col min="8961" max="8961" width="22.53515625" style="4" bestFit="1" customWidth="1"/>
    <col min="8962" max="8962" width="8.69140625" style="4" customWidth="1"/>
    <col min="8963" max="8963" width="10.69140625" style="4" customWidth="1"/>
    <col min="8964" max="8972" width="9.69140625" style="4" customWidth="1"/>
    <col min="8973" max="9216" width="9.15234375" style="4"/>
    <col min="9217" max="9217" width="22.53515625" style="4" bestFit="1" customWidth="1"/>
    <col min="9218" max="9218" width="8.69140625" style="4" customWidth="1"/>
    <col min="9219" max="9219" width="10.69140625" style="4" customWidth="1"/>
    <col min="9220" max="9228" width="9.69140625" style="4" customWidth="1"/>
    <col min="9229" max="9472" width="9.15234375" style="4"/>
    <col min="9473" max="9473" width="22.53515625" style="4" bestFit="1" customWidth="1"/>
    <col min="9474" max="9474" width="8.69140625" style="4" customWidth="1"/>
    <col min="9475" max="9475" width="10.69140625" style="4" customWidth="1"/>
    <col min="9476" max="9484" width="9.69140625" style="4" customWidth="1"/>
    <col min="9485" max="9728" width="9.15234375" style="4"/>
    <col min="9729" max="9729" width="22.53515625" style="4" bestFit="1" customWidth="1"/>
    <col min="9730" max="9730" width="8.69140625" style="4" customWidth="1"/>
    <col min="9731" max="9731" width="10.69140625" style="4" customWidth="1"/>
    <col min="9732" max="9740" width="9.69140625" style="4" customWidth="1"/>
    <col min="9741" max="9984" width="9.15234375" style="4"/>
    <col min="9985" max="9985" width="22.53515625" style="4" bestFit="1" customWidth="1"/>
    <col min="9986" max="9986" width="8.69140625" style="4" customWidth="1"/>
    <col min="9987" max="9987" width="10.69140625" style="4" customWidth="1"/>
    <col min="9988" max="9996" width="9.69140625" style="4" customWidth="1"/>
    <col min="9997" max="10240" width="9.15234375" style="4"/>
    <col min="10241" max="10241" width="22.53515625" style="4" bestFit="1" customWidth="1"/>
    <col min="10242" max="10242" width="8.69140625" style="4" customWidth="1"/>
    <col min="10243" max="10243" width="10.69140625" style="4" customWidth="1"/>
    <col min="10244" max="10252" width="9.69140625" style="4" customWidth="1"/>
    <col min="10253" max="10496" width="9.15234375" style="4"/>
    <col min="10497" max="10497" width="22.53515625" style="4" bestFit="1" customWidth="1"/>
    <col min="10498" max="10498" width="8.69140625" style="4" customWidth="1"/>
    <col min="10499" max="10499" width="10.69140625" style="4" customWidth="1"/>
    <col min="10500" max="10508" width="9.69140625" style="4" customWidth="1"/>
    <col min="10509" max="10752" width="9.15234375" style="4"/>
    <col min="10753" max="10753" width="22.53515625" style="4" bestFit="1" customWidth="1"/>
    <col min="10754" max="10754" width="8.69140625" style="4" customWidth="1"/>
    <col min="10755" max="10755" width="10.69140625" style="4" customWidth="1"/>
    <col min="10756" max="10764" width="9.69140625" style="4" customWidth="1"/>
    <col min="10765" max="11008" width="9.15234375" style="4"/>
    <col min="11009" max="11009" width="22.53515625" style="4" bestFit="1" customWidth="1"/>
    <col min="11010" max="11010" width="8.69140625" style="4" customWidth="1"/>
    <col min="11011" max="11011" width="10.69140625" style="4" customWidth="1"/>
    <col min="11012" max="11020" width="9.69140625" style="4" customWidth="1"/>
    <col min="11021" max="11264" width="9.15234375" style="4"/>
    <col min="11265" max="11265" width="22.53515625" style="4" bestFit="1" customWidth="1"/>
    <col min="11266" max="11266" width="8.69140625" style="4" customWidth="1"/>
    <col min="11267" max="11267" width="10.69140625" style="4" customWidth="1"/>
    <col min="11268" max="11276" width="9.69140625" style="4" customWidth="1"/>
    <col min="11277" max="11520" width="9.15234375" style="4"/>
    <col min="11521" max="11521" width="22.53515625" style="4" bestFit="1" customWidth="1"/>
    <col min="11522" max="11522" width="8.69140625" style="4" customWidth="1"/>
    <col min="11523" max="11523" width="10.69140625" style="4" customWidth="1"/>
    <col min="11524" max="11532" width="9.69140625" style="4" customWidth="1"/>
    <col min="11533" max="11776" width="9.15234375" style="4"/>
    <col min="11777" max="11777" width="22.53515625" style="4" bestFit="1" customWidth="1"/>
    <col min="11778" max="11778" width="8.69140625" style="4" customWidth="1"/>
    <col min="11779" max="11779" width="10.69140625" style="4" customWidth="1"/>
    <col min="11780" max="11788" width="9.69140625" style="4" customWidth="1"/>
    <col min="11789" max="12032" width="9.15234375" style="4"/>
    <col min="12033" max="12033" width="22.53515625" style="4" bestFit="1" customWidth="1"/>
    <col min="12034" max="12034" width="8.69140625" style="4" customWidth="1"/>
    <col min="12035" max="12035" width="10.69140625" style="4" customWidth="1"/>
    <col min="12036" max="12044" width="9.69140625" style="4" customWidth="1"/>
    <col min="12045" max="12288" width="9.15234375" style="4"/>
    <col min="12289" max="12289" width="22.53515625" style="4" bestFit="1" customWidth="1"/>
    <col min="12290" max="12290" width="8.69140625" style="4" customWidth="1"/>
    <col min="12291" max="12291" width="10.69140625" style="4" customWidth="1"/>
    <col min="12292" max="12300" width="9.69140625" style="4" customWidth="1"/>
    <col min="12301" max="12544" width="9.15234375" style="4"/>
    <col min="12545" max="12545" width="22.53515625" style="4" bestFit="1" customWidth="1"/>
    <col min="12546" max="12546" width="8.69140625" style="4" customWidth="1"/>
    <col min="12547" max="12547" width="10.69140625" style="4" customWidth="1"/>
    <col min="12548" max="12556" width="9.69140625" style="4" customWidth="1"/>
    <col min="12557" max="12800" width="9.15234375" style="4"/>
    <col min="12801" max="12801" width="22.53515625" style="4" bestFit="1" customWidth="1"/>
    <col min="12802" max="12802" width="8.69140625" style="4" customWidth="1"/>
    <col min="12803" max="12803" width="10.69140625" style="4" customWidth="1"/>
    <col min="12804" max="12812" width="9.69140625" style="4" customWidth="1"/>
    <col min="12813" max="13056" width="9.15234375" style="4"/>
    <col min="13057" max="13057" width="22.53515625" style="4" bestFit="1" customWidth="1"/>
    <col min="13058" max="13058" width="8.69140625" style="4" customWidth="1"/>
    <col min="13059" max="13059" width="10.69140625" style="4" customWidth="1"/>
    <col min="13060" max="13068" width="9.69140625" style="4" customWidth="1"/>
    <col min="13069" max="13312" width="9.15234375" style="4"/>
    <col min="13313" max="13313" width="22.53515625" style="4" bestFit="1" customWidth="1"/>
    <col min="13314" max="13314" width="8.69140625" style="4" customWidth="1"/>
    <col min="13315" max="13315" width="10.69140625" style="4" customWidth="1"/>
    <col min="13316" max="13324" width="9.69140625" style="4" customWidth="1"/>
    <col min="13325" max="13568" width="9.15234375" style="4"/>
    <col min="13569" max="13569" width="22.53515625" style="4" bestFit="1" customWidth="1"/>
    <col min="13570" max="13570" width="8.69140625" style="4" customWidth="1"/>
    <col min="13571" max="13571" width="10.69140625" style="4" customWidth="1"/>
    <col min="13572" max="13580" width="9.69140625" style="4" customWidth="1"/>
    <col min="13581" max="13824" width="9.15234375" style="4"/>
    <col min="13825" max="13825" width="22.53515625" style="4" bestFit="1" customWidth="1"/>
    <col min="13826" max="13826" width="8.69140625" style="4" customWidth="1"/>
    <col min="13827" max="13827" width="10.69140625" style="4" customWidth="1"/>
    <col min="13828" max="13836" width="9.69140625" style="4" customWidth="1"/>
    <col min="13837" max="14080" width="9.15234375" style="4"/>
    <col min="14081" max="14081" width="22.53515625" style="4" bestFit="1" customWidth="1"/>
    <col min="14082" max="14082" width="8.69140625" style="4" customWidth="1"/>
    <col min="14083" max="14083" width="10.69140625" style="4" customWidth="1"/>
    <col min="14084" max="14092" width="9.69140625" style="4" customWidth="1"/>
    <col min="14093" max="14336" width="9.15234375" style="4"/>
    <col min="14337" max="14337" width="22.53515625" style="4" bestFit="1" customWidth="1"/>
    <col min="14338" max="14338" width="8.69140625" style="4" customWidth="1"/>
    <col min="14339" max="14339" width="10.69140625" style="4" customWidth="1"/>
    <col min="14340" max="14348" width="9.69140625" style="4" customWidth="1"/>
    <col min="14349" max="14592" width="9.15234375" style="4"/>
    <col min="14593" max="14593" width="22.53515625" style="4" bestFit="1" customWidth="1"/>
    <col min="14594" max="14594" width="8.69140625" style="4" customWidth="1"/>
    <col min="14595" max="14595" width="10.69140625" style="4" customWidth="1"/>
    <col min="14596" max="14604" width="9.69140625" style="4" customWidth="1"/>
    <col min="14605" max="14848" width="9.15234375" style="4"/>
    <col min="14849" max="14849" width="22.53515625" style="4" bestFit="1" customWidth="1"/>
    <col min="14850" max="14850" width="8.69140625" style="4" customWidth="1"/>
    <col min="14851" max="14851" width="10.69140625" style="4" customWidth="1"/>
    <col min="14852" max="14860" width="9.69140625" style="4" customWidth="1"/>
    <col min="14861" max="15104" width="9.15234375" style="4"/>
    <col min="15105" max="15105" width="22.53515625" style="4" bestFit="1" customWidth="1"/>
    <col min="15106" max="15106" width="8.69140625" style="4" customWidth="1"/>
    <col min="15107" max="15107" width="10.69140625" style="4" customWidth="1"/>
    <col min="15108" max="15116" width="9.69140625" style="4" customWidth="1"/>
    <col min="15117" max="15360" width="9.15234375" style="4"/>
    <col min="15361" max="15361" width="22.53515625" style="4" bestFit="1" customWidth="1"/>
    <col min="15362" max="15362" width="8.69140625" style="4" customWidth="1"/>
    <col min="15363" max="15363" width="10.69140625" style="4" customWidth="1"/>
    <col min="15364" max="15372" width="9.69140625" style="4" customWidth="1"/>
    <col min="15373" max="15616" width="9.15234375" style="4"/>
    <col min="15617" max="15617" width="22.53515625" style="4" bestFit="1" customWidth="1"/>
    <col min="15618" max="15618" width="8.69140625" style="4" customWidth="1"/>
    <col min="15619" max="15619" width="10.69140625" style="4" customWidth="1"/>
    <col min="15620" max="15628" width="9.69140625" style="4" customWidth="1"/>
    <col min="15629" max="15872" width="9.15234375" style="4"/>
    <col min="15873" max="15873" width="22.53515625" style="4" bestFit="1" customWidth="1"/>
    <col min="15874" max="15874" width="8.69140625" style="4" customWidth="1"/>
    <col min="15875" max="15875" width="10.69140625" style="4" customWidth="1"/>
    <col min="15876" max="15884" width="9.69140625" style="4" customWidth="1"/>
    <col min="15885" max="16128" width="9.15234375" style="4"/>
    <col min="16129" max="16129" width="22.53515625" style="4" bestFit="1" customWidth="1"/>
    <col min="16130" max="16130" width="8.69140625" style="4" customWidth="1"/>
    <col min="16131" max="16131" width="10.69140625" style="4" customWidth="1"/>
    <col min="16132" max="16140" width="9.69140625" style="4" customWidth="1"/>
    <col min="16141" max="16384" width="9.15234375" style="4"/>
  </cols>
  <sheetData>
    <row r="1" spans="1:12" s="102" customFormat="1" ht="51" customHeight="1" x14ac:dyDescent="0.4">
      <c r="A1" s="106" t="s">
        <v>148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8"/>
    </row>
    <row r="2" spans="1:12" x14ac:dyDescent="0.4">
      <c r="A2" s="32"/>
      <c r="B2" s="33"/>
      <c r="C2" s="34"/>
      <c r="D2" s="35"/>
      <c r="E2" s="36"/>
      <c r="F2" s="36"/>
      <c r="G2" s="36"/>
      <c r="H2" s="36"/>
      <c r="I2" s="36"/>
      <c r="J2" s="36"/>
      <c r="K2" s="36"/>
      <c r="L2" s="36"/>
    </row>
    <row r="3" spans="1:12" s="31" customFormat="1" x14ac:dyDescent="0.4">
      <c r="A3" s="37" t="s">
        <v>133</v>
      </c>
      <c r="B3" s="38" t="s">
        <v>1</v>
      </c>
      <c r="C3" s="39" t="s">
        <v>2</v>
      </c>
      <c r="D3" s="40" t="s">
        <v>3</v>
      </c>
      <c r="E3" s="40" t="s">
        <v>4</v>
      </c>
      <c r="F3" s="40" t="s">
        <v>5</v>
      </c>
      <c r="G3" s="40" t="s">
        <v>6</v>
      </c>
      <c r="H3" s="40" t="s">
        <v>3</v>
      </c>
      <c r="I3" s="40" t="s">
        <v>7</v>
      </c>
      <c r="J3" s="40" t="s">
        <v>8</v>
      </c>
      <c r="K3" s="40" t="s">
        <v>9</v>
      </c>
      <c r="L3" s="40" t="s">
        <v>10</v>
      </c>
    </row>
    <row r="4" spans="1:12" x14ac:dyDescent="0.4">
      <c r="A4" s="32"/>
      <c r="B4" s="33"/>
      <c r="C4" s="34"/>
      <c r="D4" s="36"/>
      <c r="E4" s="36"/>
      <c r="F4" s="36"/>
      <c r="G4" s="36"/>
      <c r="H4" s="36"/>
      <c r="I4" s="36"/>
      <c r="J4" s="36"/>
      <c r="K4" s="36"/>
      <c r="L4" s="36"/>
    </row>
    <row r="5" spans="1:12" x14ac:dyDescent="0.4">
      <c r="A5" s="41" t="s">
        <v>145</v>
      </c>
      <c r="B5" s="42">
        <v>46498.1</v>
      </c>
      <c r="C5" s="43">
        <v>59232070</v>
      </c>
      <c r="D5" s="44">
        <v>1273.8599999999999</v>
      </c>
      <c r="E5" s="44">
        <v>849.24</v>
      </c>
      <c r="F5" s="44">
        <v>990.78</v>
      </c>
      <c r="G5" s="44">
        <v>1132.32</v>
      </c>
      <c r="H5" s="44">
        <v>1273.8599999999999</v>
      </c>
      <c r="I5" s="44">
        <v>1556.94</v>
      </c>
      <c r="J5" s="44">
        <v>1840.02</v>
      </c>
      <c r="K5" s="44">
        <v>2123.1</v>
      </c>
      <c r="L5" s="44">
        <v>2547.7199999999998</v>
      </c>
    </row>
    <row r="6" spans="1:12" x14ac:dyDescent="0.4">
      <c r="A6" s="41" t="s">
        <v>144</v>
      </c>
      <c r="B6" s="42">
        <v>46498.1</v>
      </c>
      <c r="C6" s="43">
        <v>1184772</v>
      </c>
      <c r="D6" s="44">
        <v>25.48</v>
      </c>
      <c r="E6" s="44">
        <v>16.989999999999998</v>
      </c>
      <c r="F6" s="44">
        <v>19.82</v>
      </c>
      <c r="G6" s="44">
        <v>22.65</v>
      </c>
      <c r="H6" s="44">
        <v>25.48</v>
      </c>
      <c r="I6" s="44">
        <v>31.14</v>
      </c>
      <c r="J6" s="44">
        <v>36.799999999999997</v>
      </c>
      <c r="K6" s="44">
        <v>42.47</v>
      </c>
      <c r="L6" s="44">
        <v>50.96</v>
      </c>
    </row>
    <row r="7" spans="1:12" x14ac:dyDescent="0.4">
      <c r="A7" s="41" t="s">
        <v>146</v>
      </c>
      <c r="B7" s="42">
        <v>46498.1</v>
      </c>
      <c r="C7" s="43">
        <v>8540306</v>
      </c>
      <c r="D7" s="44">
        <v>183.67</v>
      </c>
      <c r="E7" s="44">
        <v>122.45</v>
      </c>
      <c r="F7" s="44">
        <v>142.85</v>
      </c>
      <c r="G7" s="44">
        <v>163.26</v>
      </c>
      <c r="H7" s="44">
        <v>183.67</v>
      </c>
      <c r="I7" s="44">
        <v>224.49</v>
      </c>
      <c r="J7" s="44">
        <v>265.3</v>
      </c>
      <c r="K7" s="44">
        <v>306.12</v>
      </c>
      <c r="L7" s="44">
        <v>367.34</v>
      </c>
    </row>
    <row r="8" spans="1:12" x14ac:dyDescent="0.4">
      <c r="A8" s="41" t="s">
        <v>147</v>
      </c>
      <c r="B8" s="42">
        <v>46498.1</v>
      </c>
      <c r="C8" s="43">
        <v>3668235</v>
      </c>
      <c r="D8" s="44">
        <v>78.89</v>
      </c>
      <c r="E8" s="44">
        <v>52.59</v>
      </c>
      <c r="F8" s="44">
        <v>61.36</v>
      </c>
      <c r="G8" s="44">
        <v>70.12</v>
      </c>
      <c r="H8" s="44">
        <v>78.89</v>
      </c>
      <c r="I8" s="44">
        <v>96.42</v>
      </c>
      <c r="J8" s="44">
        <v>113.95</v>
      </c>
      <c r="K8" s="44">
        <v>131.47999999999999</v>
      </c>
      <c r="L8" s="44">
        <v>157.78</v>
      </c>
    </row>
    <row r="9" spans="1:12" x14ac:dyDescent="0.4">
      <c r="A9" s="41"/>
      <c r="B9" s="42"/>
      <c r="C9" s="43"/>
      <c r="D9" s="45"/>
      <c r="E9" s="45"/>
      <c r="F9" s="45"/>
      <c r="G9" s="45"/>
      <c r="H9" s="45"/>
      <c r="I9" s="45"/>
      <c r="J9" s="45"/>
      <c r="K9" s="45"/>
      <c r="L9" s="45"/>
    </row>
    <row r="10" spans="1:12" x14ac:dyDescent="0.4">
      <c r="A10" s="46" t="s">
        <v>14</v>
      </c>
      <c r="B10" s="47">
        <v>158.80000000000001</v>
      </c>
      <c r="C10" s="48">
        <v>3687</v>
      </c>
      <c r="D10" s="44">
        <v>23.22</v>
      </c>
      <c r="E10" s="44">
        <v>1056.75</v>
      </c>
      <c r="F10" s="44">
        <v>1232.8699999999999</v>
      </c>
      <c r="G10" s="44">
        <v>1408.99</v>
      </c>
      <c r="H10" s="44">
        <v>1585.12</v>
      </c>
      <c r="I10" s="44">
        <v>1937.37</v>
      </c>
      <c r="J10" s="44">
        <v>2289.61</v>
      </c>
      <c r="K10" s="44">
        <v>2641.87</v>
      </c>
      <c r="L10" s="44">
        <v>3170.24</v>
      </c>
    </row>
    <row r="11" spans="1:12" x14ac:dyDescent="0.4">
      <c r="A11" s="46" t="s">
        <v>15</v>
      </c>
      <c r="B11" s="47">
        <v>1419.58</v>
      </c>
      <c r="C11" s="48">
        <v>2180</v>
      </c>
      <c r="D11" s="44">
        <v>27.7</v>
      </c>
      <c r="E11" s="44">
        <v>1059.74</v>
      </c>
      <c r="F11" s="3">
        <v>1236.3499999999999</v>
      </c>
      <c r="G11" s="44">
        <v>1412.97</v>
      </c>
      <c r="H11" s="44">
        <v>1589.6</v>
      </c>
      <c r="I11" s="44">
        <v>1942.85</v>
      </c>
      <c r="J11" s="44">
        <v>2296.08</v>
      </c>
      <c r="K11" s="44">
        <v>2649.34</v>
      </c>
      <c r="L11" s="44">
        <v>3179.2</v>
      </c>
    </row>
    <row r="12" spans="1:12" x14ac:dyDescent="0.4">
      <c r="A12" s="46" t="s">
        <v>16</v>
      </c>
      <c r="B12" s="47">
        <v>220.1</v>
      </c>
      <c r="C12" s="48">
        <v>8364</v>
      </c>
      <c r="D12" s="44">
        <v>38</v>
      </c>
      <c r="E12" s="44">
        <v>1066.5999999999999</v>
      </c>
      <c r="F12" s="44">
        <v>1244.3699999999999</v>
      </c>
      <c r="G12" s="44">
        <v>1422.13</v>
      </c>
      <c r="H12" s="44">
        <v>1599.9</v>
      </c>
      <c r="I12" s="44">
        <v>1955.43</v>
      </c>
      <c r="J12" s="44">
        <v>2310.96</v>
      </c>
      <c r="K12" s="44">
        <v>2666.5</v>
      </c>
      <c r="L12" s="44">
        <v>3199.8</v>
      </c>
    </row>
    <row r="13" spans="1:12" x14ac:dyDescent="0.4">
      <c r="A13" s="46" t="s">
        <v>17</v>
      </c>
      <c r="B13" s="47">
        <v>173.7</v>
      </c>
      <c r="C13" s="48">
        <v>2990</v>
      </c>
      <c r="D13" s="44">
        <v>17.21</v>
      </c>
      <c r="E13" s="44">
        <v>1052.74</v>
      </c>
      <c r="F13" s="44">
        <v>1228.2</v>
      </c>
      <c r="G13" s="44">
        <v>1403.65</v>
      </c>
      <c r="H13" s="44">
        <v>1579.11</v>
      </c>
      <c r="I13" s="44">
        <v>1930.02</v>
      </c>
      <c r="J13" s="44">
        <v>2280.9299999999998</v>
      </c>
      <c r="K13" s="44">
        <v>2631.85</v>
      </c>
      <c r="L13" s="44">
        <v>3158.22</v>
      </c>
    </row>
    <row r="14" spans="1:12" x14ac:dyDescent="0.4">
      <c r="A14" s="46" t="s">
        <v>73</v>
      </c>
      <c r="B14" s="47">
        <v>496.1</v>
      </c>
      <c r="C14" s="48">
        <v>21655</v>
      </c>
      <c r="D14" s="44">
        <v>43.65</v>
      </c>
      <c r="E14" s="44">
        <v>1070.3699999999999</v>
      </c>
      <c r="F14" s="44">
        <v>1248.76</v>
      </c>
      <c r="G14" s="44">
        <v>1427.15</v>
      </c>
      <c r="H14" s="44">
        <v>1605.55</v>
      </c>
      <c r="I14" s="44">
        <v>1962.34</v>
      </c>
      <c r="J14" s="44">
        <v>2319.12</v>
      </c>
      <c r="K14" s="44">
        <v>2675.92</v>
      </c>
      <c r="L14" s="44">
        <v>3211.1</v>
      </c>
    </row>
    <row r="15" spans="1:12" x14ac:dyDescent="0.4">
      <c r="A15" s="46" t="s">
        <v>74</v>
      </c>
      <c r="B15" s="47">
        <v>971.6</v>
      </c>
      <c r="C15" s="48">
        <v>41500</v>
      </c>
      <c r="D15" s="44">
        <v>42.71</v>
      </c>
      <c r="E15" s="44">
        <v>1069.74</v>
      </c>
      <c r="F15" s="44">
        <v>1248.03</v>
      </c>
      <c r="G15" s="44">
        <v>1426.31</v>
      </c>
      <c r="H15" s="44">
        <v>1604.61</v>
      </c>
      <c r="I15" s="44">
        <v>1961.19</v>
      </c>
      <c r="J15" s="44">
        <v>2317.7600000000002</v>
      </c>
      <c r="K15" s="44">
        <v>2674.35</v>
      </c>
      <c r="L15" s="44">
        <v>3209.22</v>
      </c>
    </row>
    <row r="16" spans="1:12" x14ac:dyDescent="0.4">
      <c r="A16" s="46" t="s">
        <v>75</v>
      </c>
      <c r="B16" s="47">
        <v>3256.2</v>
      </c>
      <c r="C16" s="48">
        <v>144347</v>
      </c>
      <c r="D16" s="44">
        <v>44.33</v>
      </c>
      <c r="E16" s="44">
        <v>1070.82</v>
      </c>
      <c r="F16" s="44">
        <v>1249.29</v>
      </c>
      <c r="G16" s="44">
        <v>1427.75</v>
      </c>
      <c r="H16" s="44">
        <v>1606.23</v>
      </c>
      <c r="I16" s="44">
        <v>1963.17</v>
      </c>
      <c r="J16" s="44">
        <v>2320.1</v>
      </c>
      <c r="K16" s="44">
        <v>2677.05</v>
      </c>
      <c r="L16" s="44">
        <v>3212.46</v>
      </c>
    </row>
    <row r="17" spans="1:12" x14ac:dyDescent="0.4">
      <c r="A17" s="46" t="s">
        <v>21</v>
      </c>
      <c r="B17" s="47">
        <v>1076.4000000000001</v>
      </c>
      <c r="C17" s="48">
        <v>13817</v>
      </c>
      <c r="D17" s="44">
        <v>12.84</v>
      </c>
      <c r="E17" s="44">
        <v>1049.83</v>
      </c>
      <c r="F17" s="44">
        <v>1224.8</v>
      </c>
      <c r="G17" s="44">
        <v>1399.76</v>
      </c>
      <c r="H17" s="44">
        <v>1574.74</v>
      </c>
      <c r="I17" s="44">
        <v>1924.68</v>
      </c>
      <c r="J17" s="44">
        <v>2274.62</v>
      </c>
      <c r="K17" s="44">
        <v>2624.57</v>
      </c>
      <c r="L17" s="44">
        <v>3149.48</v>
      </c>
    </row>
    <row r="18" spans="1:12" x14ac:dyDescent="0.4">
      <c r="A18" s="46" t="s">
        <v>22</v>
      </c>
      <c r="B18" s="47">
        <v>186.2</v>
      </c>
      <c r="C18" s="48">
        <v>10649</v>
      </c>
      <c r="D18" s="44">
        <v>57.19</v>
      </c>
      <c r="E18" s="44">
        <v>1079.4000000000001</v>
      </c>
      <c r="F18" s="44">
        <v>1259.29</v>
      </c>
      <c r="G18" s="44">
        <v>1439.19</v>
      </c>
      <c r="H18" s="44">
        <v>1619.09</v>
      </c>
      <c r="I18" s="44">
        <v>1978.89</v>
      </c>
      <c r="J18" s="44">
        <v>2338.6799999999998</v>
      </c>
      <c r="K18" s="44">
        <v>2698.49</v>
      </c>
      <c r="L18" s="44">
        <v>3238.18</v>
      </c>
    </row>
    <row r="19" spans="1:12" x14ac:dyDescent="0.4">
      <c r="A19" s="46" t="s">
        <v>23</v>
      </c>
      <c r="B19" s="47">
        <v>3527.8</v>
      </c>
      <c r="C19" s="48">
        <v>92529</v>
      </c>
      <c r="D19" s="44">
        <v>26.23</v>
      </c>
      <c r="E19" s="44">
        <v>1058.76</v>
      </c>
      <c r="F19" s="44">
        <v>1235.21</v>
      </c>
      <c r="G19" s="44">
        <v>1411.67</v>
      </c>
      <c r="H19" s="44">
        <v>1588.13</v>
      </c>
      <c r="I19" s="44">
        <v>1941.05</v>
      </c>
      <c r="J19" s="44">
        <v>2293.96</v>
      </c>
      <c r="K19" s="44">
        <v>2646.89</v>
      </c>
      <c r="L19" s="44">
        <v>3176.26</v>
      </c>
    </row>
    <row r="20" spans="1:12" x14ac:dyDescent="0.4">
      <c r="A20" s="46" t="s">
        <v>24</v>
      </c>
      <c r="B20" s="47">
        <v>1586.3</v>
      </c>
      <c r="C20" s="48">
        <v>103331</v>
      </c>
      <c r="D20" s="44">
        <v>65.14</v>
      </c>
      <c r="E20" s="44">
        <v>1084.7</v>
      </c>
      <c r="F20" s="44">
        <v>1265.47</v>
      </c>
      <c r="G20" s="44">
        <v>1446.25</v>
      </c>
      <c r="H20" s="44">
        <v>1627.04</v>
      </c>
      <c r="I20" s="44">
        <v>1988.61</v>
      </c>
      <c r="J20" s="44">
        <v>2350.16</v>
      </c>
      <c r="K20" s="44">
        <v>2711.74</v>
      </c>
      <c r="L20" s="44">
        <v>3254.08</v>
      </c>
    </row>
    <row r="21" spans="1:12" x14ac:dyDescent="0.4">
      <c r="A21" s="46" t="s">
        <v>25</v>
      </c>
      <c r="B21" s="47">
        <v>1614.2</v>
      </c>
      <c r="C21" s="48">
        <v>109081</v>
      </c>
      <c r="D21" s="44">
        <v>67.58</v>
      </c>
      <c r="E21" s="44">
        <v>1086.32</v>
      </c>
      <c r="F21" s="44">
        <v>1267.3699999999999</v>
      </c>
      <c r="G21" s="44">
        <v>1448.42</v>
      </c>
      <c r="H21" s="44">
        <v>1629.48</v>
      </c>
      <c r="I21" s="44">
        <v>1991.59</v>
      </c>
      <c r="J21" s="44">
        <v>2353.69</v>
      </c>
      <c r="K21" s="44">
        <v>2715.8</v>
      </c>
      <c r="L21" s="44">
        <v>3258.96</v>
      </c>
    </row>
    <row r="22" spans="1:12" x14ac:dyDescent="0.4">
      <c r="A22" s="46" t="s">
        <v>26</v>
      </c>
      <c r="B22" s="47">
        <v>200.4</v>
      </c>
      <c r="C22" s="48">
        <v>10134</v>
      </c>
      <c r="D22" s="44">
        <v>50.57</v>
      </c>
      <c r="E22" s="44">
        <v>1074.98</v>
      </c>
      <c r="F22" s="44">
        <v>1254.1400000000001</v>
      </c>
      <c r="G22" s="44">
        <v>1433.3</v>
      </c>
      <c r="H22" s="44">
        <v>1612.47</v>
      </c>
      <c r="I22" s="44">
        <v>1970.8</v>
      </c>
      <c r="J22" s="44">
        <v>2329.12</v>
      </c>
      <c r="K22" s="44">
        <v>2687.45</v>
      </c>
      <c r="L22" s="44">
        <v>3224.94</v>
      </c>
    </row>
    <row r="23" spans="1:12" x14ac:dyDescent="0.4">
      <c r="A23" s="46" t="s">
        <v>76</v>
      </c>
      <c r="B23" s="47">
        <v>942.7</v>
      </c>
      <c r="C23" s="48">
        <v>42271</v>
      </c>
      <c r="D23" s="44">
        <v>44.84</v>
      </c>
      <c r="E23" s="44">
        <v>1071.1600000000001</v>
      </c>
      <c r="F23" s="44">
        <v>1249.69</v>
      </c>
      <c r="G23" s="44">
        <v>1428.21</v>
      </c>
      <c r="H23" s="44">
        <v>1606.74</v>
      </c>
      <c r="I23" s="44">
        <v>1963.79</v>
      </c>
      <c r="J23" s="44">
        <v>2320.84</v>
      </c>
      <c r="K23" s="44">
        <v>2677.9</v>
      </c>
      <c r="L23" s="44">
        <v>3213.48</v>
      </c>
    </row>
    <row r="24" spans="1:12" x14ac:dyDescent="0.4">
      <c r="A24" s="46" t="s">
        <v>77</v>
      </c>
      <c r="B24" s="47">
        <v>152.69999999999999</v>
      </c>
      <c r="C24" s="48">
        <v>7576</v>
      </c>
      <c r="D24" s="44">
        <v>49.61</v>
      </c>
      <c r="E24" s="44">
        <v>1074.3399999999999</v>
      </c>
      <c r="F24" s="44">
        <v>1253.4000000000001</v>
      </c>
      <c r="G24" s="44">
        <v>1432.45</v>
      </c>
      <c r="H24" s="44">
        <v>1611.51</v>
      </c>
      <c r="I24" s="44">
        <v>1969.62</v>
      </c>
      <c r="J24" s="44">
        <v>2327.73</v>
      </c>
      <c r="K24" s="44">
        <v>2685.85</v>
      </c>
      <c r="L24" s="44">
        <v>3223.02</v>
      </c>
    </row>
    <row r="25" spans="1:12" x14ac:dyDescent="0.4">
      <c r="A25" s="46" t="s">
        <v>29</v>
      </c>
      <c r="B25" s="47">
        <v>1492.6</v>
      </c>
      <c r="C25" s="48">
        <v>57480</v>
      </c>
      <c r="D25" s="44">
        <v>38.51</v>
      </c>
      <c r="E25" s="44">
        <v>1066.94</v>
      </c>
      <c r="F25" s="44">
        <v>1244.76</v>
      </c>
      <c r="G25" s="44">
        <v>1422.58</v>
      </c>
      <c r="H25" s="44">
        <v>1600.41</v>
      </c>
      <c r="I25" s="44">
        <v>1956.06</v>
      </c>
      <c r="J25" s="44">
        <v>2311.6999999999998</v>
      </c>
      <c r="K25" s="44">
        <v>2667.35</v>
      </c>
      <c r="L25" s="44">
        <v>3200.82</v>
      </c>
    </row>
    <row r="26" spans="1:12" x14ac:dyDescent="0.4">
      <c r="A26" s="46" t="s">
        <v>30</v>
      </c>
      <c r="B26" s="47">
        <v>42.8</v>
      </c>
      <c r="C26" s="48">
        <v>613</v>
      </c>
      <c r="D26" s="44">
        <v>14.32</v>
      </c>
      <c r="E26" s="44">
        <v>1050.82</v>
      </c>
      <c r="F26" s="44">
        <v>1225.95</v>
      </c>
      <c r="G26" s="44">
        <v>1401.08</v>
      </c>
      <c r="H26" s="44">
        <v>1576.22</v>
      </c>
      <c r="I26" s="44">
        <v>1926.49</v>
      </c>
      <c r="J26" s="44">
        <v>2276.75</v>
      </c>
      <c r="K26" s="44">
        <v>2627.04</v>
      </c>
      <c r="L26" s="44">
        <v>3152.44</v>
      </c>
    </row>
    <row r="27" spans="1:12" x14ac:dyDescent="0.4">
      <c r="A27" s="46" t="s">
        <v>31</v>
      </c>
      <c r="B27" s="47">
        <v>202.3</v>
      </c>
      <c r="C27" s="48">
        <v>4612</v>
      </c>
      <c r="D27" s="4">
        <v>22.8</v>
      </c>
      <c r="E27" s="44">
        <v>1056.47</v>
      </c>
      <c r="F27" s="44">
        <v>1232.54</v>
      </c>
      <c r="G27" s="44">
        <v>1408.62</v>
      </c>
      <c r="H27" s="44">
        <v>1584.7</v>
      </c>
      <c r="I27" s="44">
        <v>1936.86</v>
      </c>
      <c r="J27" s="44">
        <v>2289</v>
      </c>
      <c r="K27" s="44">
        <v>2641.17</v>
      </c>
      <c r="L27" s="44">
        <v>3169.4</v>
      </c>
    </row>
    <row r="28" spans="1:12" x14ac:dyDescent="0.4">
      <c r="A28" s="46" t="s">
        <v>32</v>
      </c>
      <c r="B28" s="47">
        <v>133.69999999999999</v>
      </c>
      <c r="C28" s="48">
        <v>3276</v>
      </c>
      <c r="D28" s="44">
        <v>24.5</v>
      </c>
      <c r="E28" s="44">
        <v>1057.5999999999999</v>
      </c>
      <c r="F28" s="44">
        <v>1233.8699999999999</v>
      </c>
      <c r="G28" s="44">
        <v>1410.13</v>
      </c>
      <c r="H28" s="44">
        <v>1586.4</v>
      </c>
      <c r="I28" s="44">
        <v>1938.93</v>
      </c>
      <c r="J28" s="44">
        <v>2291.46</v>
      </c>
      <c r="K28" s="44">
        <v>2644</v>
      </c>
      <c r="L28" s="44">
        <v>3172.8</v>
      </c>
    </row>
    <row r="29" spans="1:12" x14ac:dyDescent="0.4">
      <c r="A29" s="46" t="s">
        <v>33</v>
      </c>
      <c r="B29" s="47">
        <v>162.1</v>
      </c>
      <c r="C29" s="48">
        <v>7707</v>
      </c>
      <c r="D29" s="44">
        <v>47.54</v>
      </c>
      <c r="E29" s="44">
        <v>1072.96</v>
      </c>
      <c r="F29" s="44">
        <v>1251.79</v>
      </c>
      <c r="G29" s="44">
        <v>1430.61</v>
      </c>
      <c r="H29" s="44">
        <v>1609.44</v>
      </c>
      <c r="I29" s="44">
        <v>1967.09</v>
      </c>
      <c r="J29" s="44">
        <v>2324.7399999999998</v>
      </c>
      <c r="K29" s="44">
        <v>2682.4</v>
      </c>
      <c r="L29" s="44">
        <v>3218.88</v>
      </c>
    </row>
    <row r="30" spans="1:12" x14ac:dyDescent="0.4">
      <c r="A30" s="46" t="s">
        <v>34</v>
      </c>
      <c r="B30" s="47">
        <v>1513</v>
      </c>
      <c r="C30" s="48">
        <v>52748</v>
      </c>
      <c r="D30" s="44">
        <v>34.86</v>
      </c>
      <c r="E30" s="44">
        <v>1064.51</v>
      </c>
      <c r="F30" s="44">
        <v>1241.92</v>
      </c>
      <c r="G30" s="44">
        <v>1419.34</v>
      </c>
      <c r="H30" s="44">
        <v>1596.76</v>
      </c>
      <c r="I30" s="44">
        <v>1951.6</v>
      </c>
      <c r="J30" s="44">
        <v>2306.42</v>
      </c>
      <c r="K30" s="44">
        <v>2661.27</v>
      </c>
      <c r="L30" s="44">
        <v>3193.52</v>
      </c>
    </row>
    <row r="31" spans="1:12" x14ac:dyDescent="0.4">
      <c r="A31" s="46" t="s">
        <v>35</v>
      </c>
      <c r="B31" s="47">
        <v>521.20000000000005</v>
      </c>
      <c r="C31" s="48">
        <v>12045</v>
      </c>
      <c r="D31" s="44">
        <v>23.11</v>
      </c>
      <c r="E31" s="44">
        <v>1056.68</v>
      </c>
      <c r="F31" s="44">
        <v>1232.78</v>
      </c>
      <c r="G31" s="44">
        <v>1408.89</v>
      </c>
      <c r="H31" s="44">
        <v>1585.01</v>
      </c>
      <c r="I31" s="44">
        <v>1937.24</v>
      </c>
      <c r="J31" s="44">
        <v>2289.4499999999998</v>
      </c>
      <c r="K31" s="44">
        <v>2641.69</v>
      </c>
      <c r="L31" s="44">
        <v>3170.02</v>
      </c>
    </row>
    <row r="32" spans="1:12" x14ac:dyDescent="0.4">
      <c r="A32" s="46" t="s">
        <v>36</v>
      </c>
      <c r="B32" s="47">
        <v>126.6</v>
      </c>
      <c r="C32" s="48">
        <v>6239</v>
      </c>
      <c r="D32" s="44">
        <v>49.28</v>
      </c>
      <c r="E32" s="44">
        <v>1074.1199999999999</v>
      </c>
      <c r="F32" s="44">
        <v>1253.1400000000001</v>
      </c>
      <c r="G32" s="44">
        <v>1432.15</v>
      </c>
      <c r="H32" s="44">
        <v>1611.18</v>
      </c>
      <c r="I32" s="44">
        <v>1969.22</v>
      </c>
      <c r="J32" s="44">
        <v>2327.25</v>
      </c>
      <c r="K32" s="44">
        <v>2685.3</v>
      </c>
      <c r="L32" s="44">
        <v>3222.36</v>
      </c>
    </row>
    <row r="33" spans="1:12" x14ac:dyDescent="0.4">
      <c r="A33" s="46" t="s">
        <v>37</v>
      </c>
      <c r="B33" s="47">
        <v>767.9</v>
      </c>
      <c r="C33" s="48">
        <v>41466</v>
      </c>
      <c r="D33" s="44">
        <v>54</v>
      </c>
      <c r="E33" s="44">
        <v>1077.27</v>
      </c>
      <c r="F33" s="44">
        <v>1256.81</v>
      </c>
      <c r="G33" s="44">
        <v>1436.35</v>
      </c>
      <c r="H33" s="44">
        <v>1615.9</v>
      </c>
      <c r="I33" s="44">
        <v>1974.99</v>
      </c>
      <c r="J33" s="44">
        <v>2334.0700000000002</v>
      </c>
      <c r="K33" s="44">
        <v>2693.17</v>
      </c>
      <c r="L33" s="44">
        <v>3231.8</v>
      </c>
    </row>
    <row r="34" spans="1:12" x14ac:dyDescent="0.4">
      <c r="A34" s="46" t="s">
        <v>38</v>
      </c>
      <c r="B34" s="47">
        <v>607.4</v>
      </c>
      <c r="C34" s="48">
        <v>27696</v>
      </c>
      <c r="D34" s="44">
        <v>45.6</v>
      </c>
      <c r="E34" s="44">
        <v>1071.67</v>
      </c>
      <c r="F34" s="44">
        <v>1250.28</v>
      </c>
      <c r="G34" s="44">
        <v>1428.88</v>
      </c>
      <c r="H34" s="44">
        <v>1607.5</v>
      </c>
      <c r="I34" s="44">
        <v>1964.72</v>
      </c>
      <c r="J34" s="44">
        <v>2321.94</v>
      </c>
      <c r="K34" s="44">
        <v>2679.17</v>
      </c>
      <c r="L34" s="44">
        <v>3215</v>
      </c>
    </row>
    <row r="35" spans="1:12" x14ac:dyDescent="0.4">
      <c r="A35" s="46" t="s">
        <v>39</v>
      </c>
      <c r="B35" s="47">
        <v>1614.6</v>
      </c>
      <c r="C35" s="48">
        <v>37436</v>
      </c>
      <c r="D35" s="44">
        <v>23.19</v>
      </c>
      <c r="E35" s="44">
        <v>1056.73</v>
      </c>
      <c r="F35" s="44">
        <v>1232.8499999999999</v>
      </c>
      <c r="G35" s="44">
        <v>1408.96</v>
      </c>
      <c r="H35" s="44">
        <v>1585.09</v>
      </c>
      <c r="I35" s="44">
        <v>1937.33</v>
      </c>
      <c r="J35" s="44">
        <v>2289.5700000000002</v>
      </c>
      <c r="K35" s="44">
        <v>2641.82</v>
      </c>
      <c r="L35" s="44">
        <v>3170.18</v>
      </c>
    </row>
    <row r="36" spans="1:12" x14ac:dyDescent="0.4">
      <c r="A36" s="46" t="s">
        <v>40</v>
      </c>
      <c r="B36" s="47">
        <v>732.2</v>
      </c>
      <c r="C36" s="48">
        <v>13304</v>
      </c>
      <c r="D36" s="44">
        <v>18.170000000000002</v>
      </c>
      <c r="E36" s="44">
        <v>1053.3800000000001</v>
      </c>
      <c r="F36" s="44">
        <v>1228.94</v>
      </c>
      <c r="G36" s="44">
        <v>1404.5</v>
      </c>
      <c r="H36" s="44">
        <v>1580.07</v>
      </c>
      <c r="I36" s="44">
        <v>1931.2</v>
      </c>
      <c r="J36" s="44">
        <v>2282.3200000000002</v>
      </c>
      <c r="K36" s="44">
        <v>2633.45</v>
      </c>
      <c r="L36" s="44">
        <v>3160.14</v>
      </c>
    </row>
    <row r="37" spans="1:12" x14ac:dyDescent="0.4">
      <c r="A37" s="46" t="s">
        <v>41</v>
      </c>
      <c r="B37" s="47">
        <v>39.5</v>
      </c>
      <c r="C37" s="48">
        <v>0</v>
      </c>
      <c r="D37" s="44">
        <v>0</v>
      </c>
      <c r="E37" s="44">
        <v>1041.27</v>
      </c>
      <c r="F37" s="44">
        <v>1214.81</v>
      </c>
      <c r="G37" s="44">
        <v>1388.35</v>
      </c>
      <c r="H37" s="44">
        <v>1561.9</v>
      </c>
      <c r="I37" s="44">
        <v>1908.99</v>
      </c>
      <c r="J37" s="44">
        <v>2256.0700000000002</v>
      </c>
      <c r="K37" s="44">
        <v>2603.17</v>
      </c>
      <c r="L37" s="44">
        <v>3123.8</v>
      </c>
    </row>
    <row r="38" spans="1:12" x14ac:dyDescent="0.4">
      <c r="A38" s="46" t="s">
        <v>42</v>
      </c>
      <c r="B38" s="47">
        <v>55.7</v>
      </c>
      <c r="C38" s="48">
        <v>1402</v>
      </c>
      <c r="D38" s="44">
        <v>25.17</v>
      </c>
      <c r="E38" s="44">
        <v>1058.05</v>
      </c>
      <c r="F38" s="44">
        <v>1234.3900000000001</v>
      </c>
      <c r="G38" s="44">
        <v>1410.72</v>
      </c>
      <c r="H38" s="44">
        <v>1587.07</v>
      </c>
      <c r="I38" s="44">
        <v>1939.75</v>
      </c>
      <c r="J38" s="44">
        <v>2292.4299999999998</v>
      </c>
      <c r="K38" s="44">
        <v>2645.12</v>
      </c>
      <c r="L38" s="44">
        <v>3174.14</v>
      </c>
    </row>
    <row r="39" spans="1:12" x14ac:dyDescent="0.4">
      <c r="A39" s="46" t="s">
        <v>43</v>
      </c>
      <c r="B39" s="47">
        <v>459.2</v>
      </c>
      <c r="C39" s="48">
        <v>24148</v>
      </c>
      <c r="D39" s="44">
        <v>52.59</v>
      </c>
      <c r="E39" s="44">
        <v>1076.33</v>
      </c>
      <c r="F39" s="44">
        <v>1255.71</v>
      </c>
      <c r="G39" s="44">
        <v>1435.1</v>
      </c>
      <c r="H39" s="44">
        <v>1614.49</v>
      </c>
      <c r="I39" s="44">
        <v>1973.27</v>
      </c>
      <c r="J39" s="44">
        <v>2332.0300000000002</v>
      </c>
      <c r="K39" s="44">
        <v>2690.82</v>
      </c>
      <c r="L39" s="44">
        <v>3228.98</v>
      </c>
    </row>
    <row r="40" spans="1:12" x14ac:dyDescent="0.4">
      <c r="A40" s="46" t="s">
        <v>44</v>
      </c>
      <c r="B40" s="47">
        <v>120</v>
      </c>
      <c r="C40" s="48">
        <v>7170</v>
      </c>
      <c r="D40" s="44">
        <v>59.75</v>
      </c>
      <c r="E40" s="44">
        <v>1081.0999999999999</v>
      </c>
      <c r="F40" s="44">
        <v>1261.28</v>
      </c>
      <c r="G40" s="44">
        <v>1441.46</v>
      </c>
      <c r="H40" s="44">
        <v>1621.65</v>
      </c>
      <c r="I40" s="44">
        <v>1982.02</v>
      </c>
      <c r="J40" s="44">
        <v>2342.38</v>
      </c>
      <c r="K40" s="44">
        <v>2702.75</v>
      </c>
      <c r="L40" s="44">
        <v>3243.3</v>
      </c>
    </row>
    <row r="41" spans="1:12" x14ac:dyDescent="0.4">
      <c r="A41" s="46" t="s">
        <v>78</v>
      </c>
      <c r="B41" s="47">
        <v>990.7</v>
      </c>
      <c r="C41" s="48">
        <v>90000</v>
      </c>
      <c r="D41" s="44">
        <v>90.84</v>
      </c>
      <c r="E41" s="44">
        <v>1101.83</v>
      </c>
      <c r="F41" s="44">
        <v>1285.46</v>
      </c>
      <c r="G41" s="44">
        <v>1469.1</v>
      </c>
      <c r="H41" s="44">
        <v>1652.74</v>
      </c>
      <c r="I41" s="44">
        <v>2020.02</v>
      </c>
      <c r="J41" s="44">
        <v>2387.2800000000002</v>
      </c>
      <c r="K41" s="44">
        <v>2754.57</v>
      </c>
      <c r="L41" s="44">
        <v>3305.48</v>
      </c>
    </row>
    <row r="42" spans="1:12" x14ac:dyDescent="0.4">
      <c r="A42" s="46" t="s">
        <v>46</v>
      </c>
      <c r="B42" s="47">
        <v>113.9</v>
      </c>
      <c r="C42" s="48">
        <v>3598</v>
      </c>
      <c r="D42" s="44">
        <v>31.59</v>
      </c>
      <c r="E42" s="44">
        <v>1062.33</v>
      </c>
      <c r="F42" s="44">
        <v>1239.3800000000001</v>
      </c>
      <c r="G42" s="44">
        <v>1416.43</v>
      </c>
      <c r="H42" s="44">
        <v>1593.49</v>
      </c>
      <c r="I42" s="44">
        <v>1947.6</v>
      </c>
      <c r="J42" s="44">
        <v>2301.6999999999998</v>
      </c>
      <c r="K42" s="44">
        <v>2655.82</v>
      </c>
      <c r="L42" s="44">
        <v>3186.98</v>
      </c>
    </row>
    <row r="43" spans="1:12" x14ac:dyDescent="0.4">
      <c r="A43" s="46" t="s">
        <v>47</v>
      </c>
      <c r="B43" s="47">
        <v>42.8</v>
      </c>
      <c r="C43" s="48">
        <v>0</v>
      </c>
      <c r="D43" s="44">
        <v>0</v>
      </c>
      <c r="E43" s="44">
        <v>1041.27</v>
      </c>
      <c r="F43" s="44">
        <v>1214.81</v>
      </c>
      <c r="G43" s="44">
        <v>1388.35</v>
      </c>
      <c r="H43" s="44">
        <v>1561.9</v>
      </c>
      <c r="I43" s="44">
        <v>1908.99</v>
      </c>
      <c r="J43" s="44">
        <v>2256.0700000000002</v>
      </c>
      <c r="K43" s="44">
        <v>2603.17</v>
      </c>
      <c r="L43" s="44">
        <v>3123.8</v>
      </c>
    </row>
    <row r="44" spans="1:12" x14ac:dyDescent="0.4">
      <c r="A44" s="46" t="s">
        <v>48</v>
      </c>
      <c r="B44" s="47">
        <v>64</v>
      </c>
      <c r="C44" s="48">
        <v>2082</v>
      </c>
      <c r="D44" s="44">
        <v>32.53</v>
      </c>
      <c r="E44" s="44">
        <v>1062.96</v>
      </c>
      <c r="F44" s="44">
        <v>1240.1099999999999</v>
      </c>
      <c r="G44" s="44">
        <v>1417.27</v>
      </c>
      <c r="H44" s="44">
        <v>1594.43</v>
      </c>
      <c r="I44" s="44">
        <v>1948.75</v>
      </c>
      <c r="J44" s="44">
        <v>2303.06</v>
      </c>
      <c r="K44" s="44">
        <v>2657.39</v>
      </c>
      <c r="L44" s="44">
        <v>3188.86</v>
      </c>
    </row>
    <row r="45" spans="1:12" x14ac:dyDescent="0.4">
      <c r="A45" s="41" t="s">
        <v>49</v>
      </c>
      <c r="B45" s="47">
        <v>1253</v>
      </c>
      <c r="C45" s="48">
        <v>51432</v>
      </c>
      <c r="D45" s="44">
        <v>41.05</v>
      </c>
      <c r="E45" s="44">
        <v>1068.6400000000001</v>
      </c>
      <c r="F45" s="44">
        <v>1246.74</v>
      </c>
      <c r="G45" s="44">
        <v>1424.84</v>
      </c>
      <c r="H45" s="44">
        <v>1602.95</v>
      </c>
      <c r="I45" s="44">
        <v>1959.16</v>
      </c>
      <c r="J45" s="44">
        <v>2315.36</v>
      </c>
      <c r="K45" s="44">
        <v>2671.59</v>
      </c>
      <c r="L45" s="44">
        <v>3205.9</v>
      </c>
    </row>
    <row r="46" spans="1:12" x14ac:dyDescent="0.4">
      <c r="A46" s="41" t="s">
        <v>50</v>
      </c>
      <c r="B46" s="47">
        <v>232.4</v>
      </c>
      <c r="C46" s="48">
        <v>12131</v>
      </c>
      <c r="D46" s="44">
        <v>52.2</v>
      </c>
      <c r="E46" s="44">
        <v>1076.07</v>
      </c>
      <c r="F46" s="44">
        <v>1255.4100000000001</v>
      </c>
      <c r="G46" s="44">
        <v>1434.75</v>
      </c>
      <c r="H46" s="44">
        <v>1614.1</v>
      </c>
      <c r="I46" s="44">
        <v>1972.79</v>
      </c>
      <c r="J46" s="44">
        <v>2331.4699999999998</v>
      </c>
      <c r="K46" s="44">
        <v>2690.17</v>
      </c>
      <c r="L46" s="44">
        <v>3228.2</v>
      </c>
    </row>
    <row r="47" spans="1:12" x14ac:dyDescent="0.4">
      <c r="A47" s="41" t="s">
        <v>51</v>
      </c>
      <c r="B47" s="47">
        <v>81.3</v>
      </c>
      <c r="C47" s="48">
        <v>4425</v>
      </c>
      <c r="D47" s="44">
        <v>54.43</v>
      </c>
      <c r="E47" s="44">
        <v>1077.56</v>
      </c>
      <c r="F47" s="44">
        <v>1257.1400000000001</v>
      </c>
      <c r="G47" s="44">
        <v>1436.73</v>
      </c>
      <c r="H47" s="44">
        <v>1616.33</v>
      </c>
      <c r="I47" s="44">
        <v>1975.52</v>
      </c>
      <c r="J47" s="44">
        <v>2334.69</v>
      </c>
      <c r="K47" s="44">
        <v>2693.89</v>
      </c>
      <c r="L47" s="44">
        <v>3232.66</v>
      </c>
    </row>
    <row r="48" spans="1:12" x14ac:dyDescent="0.4">
      <c r="A48" s="41" t="s">
        <v>52</v>
      </c>
      <c r="B48" s="47">
        <v>417.7</v>
      </c>
      <c r="C48" s="48">
        <v>12580</v>
      </c>
      <c r="D48" s="44">
        <v>30.12</v>
      </c>
      <c r="E48" s="44">
        <v>1061.3499999999999</v>
      </c>
      <c r="F48" s="44">
        <v>1238.24</v>
      </c>
      <c r="G48" s="44">
        <v>1415.12</v>
      </c>
      <c r="H48" s="44">
        <v>1592.02</v>
      </c>
      <c r="I48" s="44">
        <v>1945.8</v>
      </c>
      <c r="J48" s="44">
        <v>2299.58</v>
      </c>
      <c r="K48" s="44">
        <v>2653.37</v>
      </c>
      <c r="L48" s="44">
        <v>3184.04</v>
      </c>
    </row>
    <row r="49" spans="1:12" x14ac:dyDescent="0.4">
      <c r="A49" s="41" t="s">
        <v>53</v>
      </c>
      <c r="B49" s="47">
        <v>154.4</v>
      </c>
      <c r="C49" s="48">
        <v>9255</v>
      </c>
      <c r="D49" s="44">
        <v>59.94</v>
      </c>
      <c r="E49" s="44">
        <v>1081.23</v>
      </c>
      <c r="F49" s="44">
        <v>1261.43</v>
      </c>
      <c r="G49" s="44">
        <v>1441.63</v>
      </c>
      <c r="H49" s="44">
        <v>1621.84</v>
      </c>
      <c r="I49" s="44">
        <v>1982.25</v>
      </c>
      <c r="J49" s="44">
        <v>2342.65</v>
      </c>
      <c r="K49" s="44">
        <v>2703.07</v>
      </c>
      <c r="L49" s="44">
        <v>3243.68</v>
      </c>
    </row>
    <row r="50" spans="1:12" x14ac:dyDescent="0.4">
      <c r="A50" s="41" t="s">
        <v>79</v>
      </c>
      <c r="B50" s="47">
        <v>148.9</v>
      </c>
      <c r="C50" s="48">
        <v>5124</v>
      </c>
      <c r="D50" s="44">
        <v>34.409999999999997</v>
      </c>
      <c r="E50" s="44">
        <v>1064.21</v>
      </c>
      <c r="F50" s="44">
        <v>1241.57</v>
      </c>
      <c r="G50" s="44">
        <v>1418.94</v>
      </c>
      <c r="H50" s="44">
        <v>1596.31</v>
      </c>
      <c r="I50" s="44">
        <v>1951.05</v>
      </c>
      <c r="J50" s="44">
        <v>2305.77</v>
      </c>
      <c r="K50" s="44">
        <v>2660.52</v>
      </c>
      <c r="L50" s="44">
        <v>3192.62</v>
      </c>
    </row>
    <row r="51" spans="1:12" x14ac:dyDescent="0.4">
      <c r="A51" s="41" t="s">
        <v>80</v>
      </c>
      <c r="B51" s="47">
        <v>89.4</v>
      </c>
      <c r="C51" s="48">
        <v>3557</v>
      </c>
      <c r="D51" s="44">
        <v>39.79</v>
      </c>
      <c r="E51" s="44">
        <v>1067.8</v>
      </c>
      <c r="F51" s="44">
        <v>1245.76</v>
      </c>
      <c r="G51" s="44">
        <v>1423.72</v>
      </c>
      <c r="H51" s="44">
        <v>1601.69</v>
      </c>
      <c r="I51" s="44">
        <v>1957.62</v>
      </c>
      <c r="J51" s="44">
        <v>2313.54</v>
      </c>
      <c r="K51" s="44">
        <v>2669.49</v>
      </c>
      <c r="L51" s="44">
        <v>3203.38</v>
      </c>
    </row>
    <row r="52" spans="1:12" x14ac:dyDescent="0.4">
      <c r="A52" s="41" t="s">
        <v>81</v>
      </c>
      <c r="B52" s="47">
        <v>784.2</v>
      </c>
      <c r="C52" s="48">
        <v>34544</v>
      </c>
      <c r="D52" s="44">
        <v>44.05</v>
      </c>
      <c r="E52" s="44">
        <v>1070.6400000000001</v>
      </c>
      <c r="F52" s="44">
        <v>1249.07</v>
      </c>
      <c r="G52" s="44">
        <v>1427.51</v>
      </c>
      <c r="H52" s="44">
        <v>1605.95</v>
      </c>
      <c r="I52" s="44">
        <v>1962.83</v>
      </c>
      <c r="J52" s="44">
        <v>2319.6999999999998</v>
      </c>
      <c r="K52" s="44">
        <v>2676.59</v>
      </c>
      <c r="L52" s="44">
        <v>3211.9</v>
      </c>
    </row>
    <row r="53" spans="1:12" x14ac:dyDescent="0.4">
      <c r="A53" s="41" t="s">
        <v>57</v>
      </c>
      <c r="B53" s="47">
        <v>14710.2</v>
      </c>
      <c r="C53" s="48">
        <v>481759</v>
      </c>
      <c r="D53" s="44">
        <v>32.75</v>
      </c>
      <c r="E53" s="44">
        <v>1063.0999999999999</v>
      </c>
      <c r="F53" s="44">
        <v>1240.28</v>
      </c>
      <c r="G53" s="44">
        <v>1417.46</v>
      </c>
      <c r="H53" s="44">
        <v>1594.65</v>
      </c>
      <c r="I53" s="44">
        <v>1949.02</v>
      </c>
      <c r="J53" s="44">
        <v>2303.38</v>
      </c>
      <c r="K53" s="44">
        <v>2657.75</v>
      </c>
      <c r="L53" s="44">
        <v>3189.3</v>
      </c>
    </row>
    <row r="54" spans="1:12" x14ac:dyDescent="0.4">
      <c r="A54" s="41" t="s">
        <v>58</v>
      </c>
      <c r="B54" s="47">
        <v>192.7</v>
      </c>
      <c r="C54" s="48">
        <v>10907</v>
      </c>
      <c r="D54" s="44">
        <v>56.6</v>
      </c>
      <c r="E54" s="44">
        <v>1079</v>
      </c>
      <c r="F54" s="44">
        <v>1258.83</v>
      </c>
      <c r="G54" s="44">
        <v>1438.66</v>
      </c>
      <c r="H54" s="44">
        <v>1618.5</v>
      </c>
      <c r="I54" s="44">
        <v>1978.17</v>
      </c>
      <c r="J54" s="44">
        <v>2337.83</v>
      </c>
      <c r="K54" s="44">
        <v>2697.5</v>
      </c>
      <c r="L54" s="44">
        <v>3237</v>
      </c>
    </row>
    <row r="55" spans="1:12" x14ac:dyDescent="0.4">
      <c r="A55" s="41" t="s">
        <v>82</v>
      </c>
      <c r="B55" s="47">
        <v>279.3</v>
      </c>
      <c r="C55" s="48">
        <v>11560</v>
      </c>
      <c r="D55" s="44">
        <v>41.39</v>
      </c>
      <c r="E55" s="44">
        <v>1068.8599999999999</v>
      </c>
      <c r="F55" s="44">
        <v>1247</v>
      </c>
      <c r="G55" s="44">
        <v>1425.14</v>
      </c>
      <c r="H55" s="44">
        <v>1603.29</v>
      </c>
      <c r="I55" s="44">
        <v>1959.58</v>
      </c>
      <c r="J55" s="44">
        <v>2315.86</v>
      </c>
      <c r="K55" s="44">
        <v>2672.15</v>
      </c>
      <c r="L55" s="44">
        <v>3206.58</v>
      </c>
    </row>
    <row r="56" spans="1:12" x14ac:dyDescent="0.4">
      <c r="A56" s="41" t="s">
        <v>60</v>
      </c>
      <c r="B56" s="47">
        <v>95.7</v>
      </c>
      <c r="C56" s="48">
        <v>2450</v>
      </c>
      <c r="D56" s="44">
        <v>25.6</v>
      </c>
      <c r="E56" s="44">
        <v>1058.3399999999999</v>
      </c>
      <c r="F56" s="44">
        <v>1234.72</v>
      </c>
      <c r="G56" s="44">
        <v>1411.11</v>
      </c>
      <c r="H56" s="44">
        <v>1587.5</v>
      </c>
      <c r="I56" s="44">
        <v>1940.28</v>
      </c>
      <c r="J56" s="44">
        <v>2293.0500000000002</v>
      </c>
      <c r="K56" s="44">
        <v>2645.84</v>
      </c>
      <c r="L56" s="44">
        <v>3175</v>
      </c>
    </row>
    <row r="57" spans="1:12" x14ac:dyDescent="0.4">
      <c r="A57" s="41" t="s">
        <v>61</v>
      </c>
      <c r="B57" s="47">
        <v>505.5</v>
      </c>
      <c r="C57" s="48">
        <v>11590</v>
      </c>
      <c r="D57" s="44">
        <v>22.93</v>
      </c>
      <c r="E57" s="44">
        <v>1056.56</v>
      </c>
      <c r="F57" s="44">
        <v>1232.6400000000001</v>
      </c>
      <c r="G57" s="44">
        <v>1408.73</v>
      </c>
      <c r="H57" s="44">
        <v>1584.83</v>
      </c>
      <c r="I57" s="44">
        <v>1937.02</v>
      </c>
      <c r="J57" s="44">
        <v>2289.19</v>
      </c>
      <c r="K57" s="44">
        <v>2641.39</v>
      </c>
      <c r="L57" s="44">
        <v>3169.66</v>
      </c>
    </row>
    <row r="58" spans="1:12" x14ac:dyDescent="0.4">
      <c r="A58" s="41" t="s">
        <v>62</v>
      </c>
      <c r="B58" s="47">
        <v>235</v>
      </c>
      <c r="C58" s="48">
        <v>0</v>
      </c>
      <c r="D58" s="44">
        <v>0</v>
      </c>
      <c r="E58" s="44">
        <v>1041.27</v>
      </c>
      <c r="F58" s="44">
        <v>1214.81</v>
      </c>
      <c r="G58" s="44">
        <v>1388.35</v>
      </c>
      <c r="H58" s="44">
        <v>1561.9</v>
      </c>
      <c r="I58" s="44">
        <v>1908.99</v>
      </c>
      <c r="J58" s="44">
        <v>2256.0700000000002</v>
      </c>
      <c r="K58" s="44">
        <v>2603.17</v>
      </c>
      <c r="L58" s="44">
        <v>3123.8</v>
      </c>
    </row>
    <row r="59" spans="1:12" x14ac:dyDescent="0.4">
      <c r="A59" s="41" t="s">
        <v>63</v>
      </c>
      <c r="B59" s="47">
        <v>113</v>
      </c>
      <c r="C59" s="48">
        <v>4658</v>
      </c>
      <c r="D59" s="44">
        <v>41.22</v>
      </c>
      <c r="E59" s="44">
        <v>1068.75</v>
      </c>
      <c r="F59" s="44">
        <v>1246.8699999999999</v>
      </c>
      <c r="G59" s="44">
        <v>1424.99</v>
      </c>
      <c r="H59" s="44">
        <v>1603.12</v>
      </c>
      <c r="I59" s="44">
        <v>1959.37</v>
      </c>
      <c r="J59" s="44">
        <v>2315.61</v>
      </c>
      <c r="K59" s="44">
        <v>2671.87</v>
      </c>
      <c r="L59" s="44">
        <v>3206.24</v>
      </c>
    </row>
    <row r="60" spans="1:12" x14ac:dyDescent="0.4">
      <c r="A60" s="41" t="s">
        <v>64</v>
      </c>
      <c r="B60" s="47">
        <v>84.5</v>
      </c>
      <c r="C60" s="48">
        <v>2486</v>
      </c>
      <c r="D60" s="44">
        <v>29.42</v>
      </c>
      <c r="E60" s="44">
        <v>1060.8800000000001</v>
      </c>
      <c r="F60" s="44">
        <v>1237.69</v>
      </c>
      <c r="G60" s="44">
        <v>1414.5</v>
      </c>
      <c r="H60" s="44">
        <v>1591.32</v>
      </c>
      <c r="I60" s="44">
        <v>1944.95</v>
      </c>
      <c r="J60" s="44">
        <v>2298.5700000000002</v>
      </c>
      <c r="K60" s="44">
        <v>2652.2</v>
      </c>
      <c r="L60" s="44">
        <v>3182.64</v>
      </c>
    </row>
    <row r="61" spans="1:12" x14ac:dyDescent="0.4">
      <c r="A61" s="49" t="s">
        <v>65</v>
      </c>
      <c r="B61" s="47">
        <v>321.3</v>
      </c>
      <c r="C61" s="48">
        <v>11287</v>
      </c>
      <c r="D61" s="44">
        <v>35.130000000000003</v>
      </c>
      <c r="E61" s="44">
        <v>1064.69</v>
      </c>
      <c r="F61" s="44">
        <v>1242.1300000000001</v>
      </c>
      <c r="G61" s="44">
        <v>1419.58</v>
      </c>
      <c r="H61" s="44">
        <v>1597.03</v>
      </c>
      <c r="I61" s="44">
        <v>1951.93</v>
      </c>
      <c r="J61" s="44">
        <v>2306.81</v>
      </c>
      <c r="K61" s="44">
        <v>2661.72</v>
      </c>
      <c r="L61" s="44">
        <v>3194.06</v>
      </c>
    </row>
    <row r="62" spans="1:12" x14ac:dyDescent="0.4">
      <c r="A62" s="41" t="s">
        <v>66</v>
      </c>
      <c r="B62" s="47">
        <v>1308.5</v>
      </c>
      <c r="C62" s="48">
        <v>109050</v>
      </c>
      <c r="D62" s="44">
        <v>83.34</v>
      </c>
      <c r="E62" s="44">
        <v>1096.83</v>
      </c>
      <c r="F62" s="44">
        <v>1279.6300000000001</v>
      </c>
      <c r="G62" s="44">
        <v>1462.43</v>
      </c>
      <c r="H62" s="44">
        <v>1645.24</v>
      </c>
      <c r="I62" s="44">
        <v>2010.85</v>
      </c>
      <c r="J62" s="44">
        <v>2376.4499999999998</v>
      </c>
      <c r="K62" s="44">
        <v>2742.07</v>
      </c>
      <c r="L62" s="44">
        <v>3290.48</v>
      </c>
    </row>
    <row r="63" spans="1:12" x14ac:dyDescent="0.4">
      <c r="A63" s="41" t="s">
        <v>67</v>
      </c>
      <c r="B63" s="47">
        <v>173</v>
      </c>
      <c r="C63" s="48">
        <v>5553</v>
      </c>
      <c r="D63" s="44">
        <v>32.1</v>
      </c>
      <c r="E63" s="44">
        <v>1062.67</v>
      </c>
      <c r="F63" s="44">
        <v>1239.78</v>
      </c>
      <c r="G63" s="44">
        <v>1416.88</v>
      </c>
      <c r="H63" s="44">
        <v>1594</v>
      </c>
      <c r="I63" s="44">
        <v>1948.22</v>
      </c>
      <c r="J63" s="44">
        <v>2302.44</v>
      </c>
      <c r="K63" s="44">
        <v>2656.67</v>
      </c>
      <c r="L63" s="44">
        <v>3188</v>
      </c>
    </row>
    <row r="64" spans="1:12" x14ac:dyDescent="0.4">
      <c r="A64" s="41" t="s">
        <v>68</v>
      </c>
      <c r="B64" s="47">
        <v>191.2</v>
      </c>
      <c r="C64" s="48">
        <v>13230</v>
      </c>
      <c r="D64" s="44">
        <v>69.19</v>
      </c>
      <c r="E64" s="44">
        <v>1087.4000000000001</v>
      </c>
      <c r="F64" s="44">
        <v>1268.6199999999999</v>
      </c>
      <c r="G64" s="44">
        <v>1449.85</v>
      </c>
      <c r="H64" s="44">
        <v>1631.09</v>
      </c>
      <c r="I64" s="44">
        <v>1993.56</v>
      </c>
      <c r="J64" s="44">
        <v>2356.0100000000002</v>
      </c>
      <c r="K64" s="44">
        <v>2718.49</v>
      </c>
      <c r="L64" s="44">
        <v>3262.18</v>
      </c>
    </row>
    <row r="65" spans="1:12" x14ac:dyDescent="0.4">
      <c r="A65" s="41" t="s">
        <v>69</v>
      </c>
      <c r="B65" s="47">
        <v>506.4</v>
      </c>
      <c r="C65" s="48">
        <v>12398</v>
      </c>
      <c r="D65" s="44">
        <v>24.48</v>
      </c>
      <c r="E65" s="44">
        <v>1057.5899999999999</v>
      </c>
      <c r="F65" s="44">
        <v>1233.8499999999999</v>
      </c>
      <c r="G65" s="44">
        <v>1410.11</v>
      </c>
      <c r="H65" s="44">
        <v>1586.38</v>
      </c>
      <c r="I65" s="44">
        <v>1938.91</v>
      </c>
      <c r="J65" s="44">
        <v>2291.4299999999998</v>
      </c>
      <c r="K65" s="44">
        <v>2643.97</v>
      </c>
      <c r="L65" s="44">
        <v>3172.76</v>
      </c>
    </row>
    <row r="66" spans="1:12" x14ac:dyDescent="0.4">
      <c r="A66" s="41" t="s">
        <v>70</v>
      </c>
      <c r="B66" s="47">
        <v>176.4</v>
      </c>
      <c r="C66" s="48">
        <v>9823</v>
      </c>
      <c r="D66" s="44">
        <v>55.69</v>
      </c>
      <c r="E66" s="44">
        <v>1078.4000000000001</v>
      </c>
      <c r="F66" s="44">
        <v>1258.1199999999999</v>
      </c>
      <c r="G66" s="44">
        <v>1437.85</v>
      </c>
      <c r="H66" s="44">
        <v>1617.59</v>
      </c>
      <c r="I66" s="44">
        <v>1977.06</v>
      </c>
      <c r="J66" s="44">
        <v>2336.5100000000002</v>
      </c>
      <c r="K66" s="44">
        <v>2695.99</v>
      </c>
      <c r="L66" s="44">
        <v>3235.18</v>
      </c>
    </row>
    <row r="67" spans="1:12" x14ac:dyDescent="0.4">
      <c r="C67" s="2"/>
    </row>
    <row r="68" spans="1:12" x14ac:dyDescent="0.4">
      <c r="C68" s="1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68"/>
  <sheetViews>
    <sheetView zoomScale="85" zoomScaleNormal="85" workbookViewId="0">
      <selection sqref="A1:XFD1"/>
    </sheetView>
  </sheetViews>
  <sheetFormatPr defaultRowHeight="14.6" x14ac:dyDescent="0.4"/>
  <cols>
    <col min="1" max="1" width="29.69140625" style="4" customWidth="1"/>
    <col min="2" max="2" width="8.69140625" style="1" customWidth="1"/>
    <col min="3" max="3" width="11.69140625" style="5" bestFit="1" customWidth="1"/>
    <col min="4" max="11" width="9.69140625" style="3" customWidth="1"/>
    <col min="12" max="12" width="9.15234375" style="3" customWidth="1"/>
    <col min="13" max="256" width="9.15234375" style="4"/>
    <col min="257" max="257" width="22.53515625" style="4" bestFit="1" customWidth="1"/>
    <col min="258" max="258" width="8.69140625" style="4" customWidth="1"/>
    <col min="259" max="259" width="10.69140625" style="4" customWidth="1"/>
    <col min="260" max="268" width="9.69140625" style="4" customWidth="1"/>
    <col min="269" max="512" width="9.15234375" style="4"/>
    <col min="513" max="513" width="22.53515625" style="4" bestFit="1" customWidth="1"/>
    <col min="514" max="514" width="8.69140625" style="4" customWidth="1"/>
    <col min="515" max="515" width="10.69140625" style="4" customWidth="1"/>
    <col min="516" max="524" width="9.69140625" style="4" customWidth="1"/>
    <col min="525" max="768" width="9.15234375" style="4"/>
    <col min="769" max="769" width="22.53515625" style="4" bestFit="1" customWidth="1"/>
    <col min="770" max="770" width="8.69140625" style="4" customWidth="1"/>
    <col min="771" max="771" width="10.69140625" style="4" customWidth="1"/>
    <col min="772" max="780" width="9.69140625" style="4" customWidth="1"/>
    <col min="781" max="1024" width="9.15234375" style="4"/>
    <col min="1025" max="1025" width="22.53515625" style="4" bestFit="1" customWidth="1"/>
    <col min="1026" max="1026" width="8.69140625" style="4" customWidth="1"/>
    <col min="1027" max="1027" width="10.69140625" style="4" customWidth="1"/>
    <col min="1028" max="1036" width="9.69140625" style="4" customWidth="1"/>
    <col min="1037" max="1280" width="9.15234375" style="4"/>
    <col min="1281" max="1281" width="22.53515625" style="4" bestFit="1" customWidth="1"/>
    <col min="1282" max="1282" width="8.69140625" style="4" customWidth="1"/>
    <col min="1283" max="1283" width="10.69140625" style="4" customWidth="1"/>
    <col min="1284" max="1292" width="9.69140625" style="4" customWidth="1"/>
    <col min="1293" max="1536" width="9.15234375" style="4"/>
    <col min="1537" max="1537" width="22.53515625" style="4" bestFit="1" customWidth="1"/>
    <col min="1538" max="1538" width="8.69140625" style="4" customWidth="1"/>
    <col min="1539" max="1539" width="10.69140625" style="4" customWidth="1"/>
    <col min="1540" max="1548" width="9.69140625" style="4" customWidth="1"/>
    <col min="1549" max="1792" width="9.15234375" style="4"/>
    <col min="1793" max="1793" width="22.53515625" style="4" bestFit="1" customWidth="1"/>
    <col min="1794" max="1794" width="8.69140625" style="4" customWidth="1"/>
    <col min="1795" max="1795" width="10.69140625" style="4" customWidth="1"/>
    <col min="1796" max="1804" width="9.69140625" style="4" customWidth="1"/>
    <col min="1805" max="2048" width="9.15234375" style="4"/>
    <col min="2049" max="2049" width="22.53515625" style="4" bestFit="1" customWidth="1"/>
    <col min="2050" max="2050" width="8.69140625" style="4" customWidth="1"/>
    <col min="2051" max="2051" width="10.69140625" style="4" customWidth="1"/>
    <col min="2052" max="2060" width="9.69140625" style="4" customWidth="1"/>
    <col min="2061" max="2304" width="9.15234375" style="4"/>
    <col min="2305" max="2305" width="22.53515625" style="4" bestFit="1" customWidth="1"/>
    <col min="2306" max="2306" width="8.69140625" style="4" customWidth="1"/>
    <col min="2307" max="2307" width="10.69140625" style="4" customWidth="1"/>
    <col min="2308" max="2316" width="9.69140625" style="4" customWidth="1"/>
    <col min="2317" max="2560" width="9.15234375" style="4"/>
    <col min="2561" max="2561" width="22.53515625" style="4" bestFit="1" customWidth="1"/>
    <col min="2562" max="2562" width="8.69140625" style="4" customWidth="1"/>
    <col min="2563" max="2563" width="10.69140625" style="4" customWidth="1"/>
    <col min="2564" max="2572" width="9.69140625" style="4" customWidth="1"/>
    <col min="2573" max="2816" width="9.15234375" style="4"/>
    <col min="2817" max="2817" width="22.53515625" style="4" bestFit="1" customWidth="1"/>
    <col min="2818" max="2818" width="8.69140625" style="4" customWidth="1"/>
    <col min="2819" max="2819" width="10.69140625" style="4" customWidth="1"/>
    <col min="2820" max="2828" width="9.69140625" style="4" customWidth="1"/>
    <col min="2829" max="3072" width="9.15234375" style="4"/>
    <col min="3073" max="3073" width="22.53515625" style="4" bestFit="1" customWidth="1"/>
    <col min="3074" max="3074" width="8.69140625" style="4" customWidth="1"/>
    <col min="3075" max="3075" width="10.69140625" style="4" customWidth="1"/>
    <col min="3076" max="3084" width="9.69140625" style="4" customWidth="1"/>
    <col min="3085" max="3328" width="9.15234375" style="4"/>
    <col min="3329" max="3329" width="22.53515625" style="4" bestFit="1" customWidth="1"/>
    <col min="3330" max="3330" width="8.69140625" style="4" customWidth="1"/>
    <col min="3331" max="3331" width="10.69140625" style="4" customWidth="1"/>
    <col min="3332" max="3340" width="9.69140625" style="4" customWidth="1"/>
    <col min="3341" max="3584" width="9.15234375" style="4"/>
    <col min="3585" max="3585" width="22.53515625" style="4" bestFit="1" customWidth="1"/>
    <col min="3586" max="3586" width="8.69140625" style="4" customWidth="1"/>
    <col min="3587" max="3587" width="10.69140625" style="4" customWidth="1"/>
    <col min="3588" max="3596" width="9.69140625" style="4" customWidth="1"/>
    <col min="3597" max="3840" width="9.15234375" style="4"/>
    <col min="3841" max="3841" width="22.53515625" style="4" bestFit="1" customWidth="1"/>
    <col min="3842" max="3842" width="8.69140625" style="4" customWidth="1"/>
    <col min="3843" max="3843" width="10.69140625" style="4" customWidth="1"/>
    <col min="3844" max="3852" width="9.69140625" style="4" customWidth="1"/>
    <col min="3853" max="4096" width="9.15234375" style="4"/>
    <col min="4097" max="4097" width="22.53515625" style="4" bestFit="1" customWidth="1"/>
    <col min="4098" max="4098" width="8.69140625" style="4" customWidth="1"/>
    <col min="4099" max="4099" width="10.69140625" style="4" customWidth="1"/>
    <col min="4100" max="4108" width="9.69140625" style="4" customWidth="1"/>
    <col min="4109" max="4352" width="9.15234375" style="4"/>
    <col min="4353" max="4353" width="22.53515625" style="4" bestFit="1" customWidth="1"/>
    <col min="4354" max="4354" width="8.69140625" style="4" customWidth="1"/>
    <col min="4355" max="4355" width="10.69140625" style="4" customWidth="1"/>
    <col min="4356" max="4364" width="9.69140625" style="4" customWidth="1"/>
    <col min="4365" max="4608" width="9.15234375" style="4"/>
    <col min="4609" max="4609" width="22.53515625" style="4" bestFit="1" customWidth="1"/>
    <col min="4610" max="4610" width="8.69140625" style="4" customWidth="1"/>
    <col min="4611" max="4611" width="10.69140625" style="4" customWidth="1"/>
    <col min="4612" max="4620" width="9.69140625" style="4" customWidth="1"/>
    <col min="4621" max="4864" width="9.15234375" style="4"/>
    <col min="4865" max="4865" width="22.53515625" style="4" bestFit="1" customWidth="1"/>
    <col min="4866" max="4866" width="8.69140625" style="4" customWidth="1"/>
    <col min="4867" max="4867" width="10.69140625" style="4" customWidth="1"/>
    <col min="4868" max="4876" width="9.69140625" style="4" customWidth="1"/>
    <col min="4877" max="5120" width="9.15234375" style="4"/>
    <col min="5121" max="5121" width="22.53515625" style="4" bestFit="1" customWidth="1"/>
    <col min="5122" max="5122" width="8.69140625" style="4" customWidth="1"/>
    <col min="5123" max="5123" width="10.69140625" style="4" customWidth="1"/>
    <col min="5124" max="5132" width="9.69140625" style="4" customWidth="1"/>
    <col min="5133" max="5376" width="9.15234375" style="4"/>
    <col min="5377" max="5377" width="22.53515625" style="4" bestFit="1" customWidth="1"/>
    <col min="5378" max="5378" width="8.69140625" style="4" customWidth="1"/>
    <col min="5379" max="5379" width="10.69140625" style="4" customWidth="1"/>
    <col min="5380" max="5388" width="9.69140625" style="4" customWidth="1"/>
    <col min="5389" max="5632" width="9.15234375" style="4"/>
    <col min="5633" max="5633" width="22.53515625" style="4" bestFit="1" customWidth="1"/>
    <col min="5634" max="5634" width="8.69140625" style="4" customWidth="1"/>
    <col min="5635" max="5635" width="10.69140625" style="4" customWidth="1"/>
    <col min="5636" max="5644" width="9.69140625" style="4" customWidth="1"/>
    <col min="5645" max="5888" width="9.15234375" style="4"/>
    <col min="5889" max="5889" width="22.53515625" style="4" bestFit="1" customWidth="1"/>
    <col min="5890" max="5890" width="8.69140625" style="4" customWidth="1"/>
    <col min="5891" max="5891" width="10.69140625" style="4" customWidth="1"/>
    <col min="5892" max="5900" width="9.69140625" style="4" customWidth="1"/>
    <col min="5901" max="6144" width="9.15234375" style="4"/>
    <col min="6145" max="6145" width="22.53515625" style="4" bestFit="1" customWidth="1"/>
    <col min="6146" max="6146" width="8.69140625" style="4" customWidth="1"/>
    <col min="6147" max="6147" width="10.69140625" style="4" customWidth="1"/>
    <col min="6148" max="6156" width="9.69140625" style="4" customWidth="1"/>
    <col min="6157" max="6400" width="9.15234375" style="4"/>
    <col min="6401" max="6401" width="22.53515625" style="4" bestFit="1" customWidth="1"/>
    <col min="6402" max="6402" width="8.69140625" style="4" customWidth="1"/>
    <col min="6403" max="6403" width="10.69140625" style="4" customWidth="1"/>
    <col min="6404" max="6412" width="9.69140625" style="4" customWidth="1"/>
    <col min="6413" max="6656" width="9.15234375" style="4"/>
    <col min="6657" max="6657" width="22.53515625" style="4" bestFit="1" customWidth="1"/>
    <col min="6658" max="6658" width="8.69140625" style="4" customWidth="1"/>
    <col min="6659" max="6659" width="10.69140625" style="4" customWidth="1"/>
    <col min="6660" max="6668" width="9.69140625" style="4" customWidth="1"/>
    <col min="6669" max="6912" width="9.15234375" style="4"/>
    <col min="6913" max="6913" width="22.53515625" style="4" bestFit="1" customWidth="1"/>
    <col min="6914" max="6914" width="8.69140625" style="4" customWidth="1"/>
    <col min="6915" max="6915" width="10.69140625" style="4" customWidth="1"/>
    <col min="6916" max="6924" width="9.69140625" style="4" customWidth="1"/>
    <col min="6925" max="7168" width="9.15234375" style="4"/>
    <col min="7169" max="7169" width="22.53515625" style="4" bestFit="1" customWidth="1"/>
    <col min="7170" max="7170" width="8.69140625" style="4" customWidth="1"/>
    <col min="7171" max="7171" width="10.69140625" style="4" customWidth="1"/>
    <col min="7172" max="7180" width="9.69140625" style="4" customWidth="1"/>
    <col min="7181" max="7424" width="9.15234375" style="4"/>
    <col min="7425" max="7425" width="22.53515625" style="4" bestFit="1" customWidth="1"/>
    <col min="7426" max="7426" width="8.69140625" style="4" customWidth="1"/>
    <col min="7427" max="7427" width="10.69140625" style="4" customWidth="1"/>
    <col min="7428" max="7436" width="9.69140625" style="4" customWidth="1"/>
    <col min="7437" max="7680" width="9.15234375" style="4"/>
    <col min="7681" max="7681" width="22.53515625" style="4" bestFit="1" customWidth="1"/>
    <col min="7682" max="7682" width="8.69140625" style="4" customWidth="1"/>
    <col min="7683" max="7683" width="10.69140625" style="4" customWidth="1"/>
    <col min="7684" max="7692" width="9.69140625" style="4" customWidth="1"/>
    <col min="7693" max="7936" width="9.15234375" style="4"/>
    <col min="7937" max="7937" width="22.53515625" style="4" bestFit="1" customWidth="1"/>
    <col min="7938" max="7938" width="8.69140625" style="4" customWidth="1"/>
    <col min="7939" max="7939" width="10.69140625" style="4" customWidth="1"/>
    <col min="7940" max="7948" width="9.69140625" style="4" customWidth="1"/>
    <col min="7949" max="8192" width="9.15234375" style="4"/>
    <col min="8193" max="8193" width="22.53515625" style="4" bestFit="1" customWidth="1"/>
    <col min="8194" max="8194" width="8.69140625" style="4" customWidth="1"/>
    <col min="8195" max="8195" width="10.69140625" style="4" customWidth="1"/>
    <col min="8196" max="8204" width="9.69140625" style="4" customWidth="1"/>
    <col min="8205" max="8448" width="9.15234375" style="4"/>
    <col min="8449" max="8449" width="22.53515625" style="4" bestFit="1" customWidth="1"/>
    <col min="8450" max="8450" width="8.69140625" style="4" customWidth="1"/>
    <col min="8451" max="8451" width="10.69140625" style="4" customWidth="1"/>
    <col min="8452" max="8460" width="9.69140625" style="4" customWidth="1"/>
    <col min="8461" max="8704" width="9.15234375" style="4"/>
    <col min="8705" max="8705" width="22.53515625" style="4" bestFit="1" customWidth="1"/>
    <col min="8706" max="8706" width="8.69140625" style="4" customWidth="1"/>
    <col min="8707" max="8707" width="10.69140625" style="4" customWidth="1"/>
    <col min="8708" max="8716" width="9.69140625" style="4" customWidth="1"/>
    <col min="8717" max="8960" width="9.15234375" style="4"/>
    <col min="8961" max="8961" width="22.53515625" style="4" bestFit="1" customWidth="1"/>
    <col min="8962" max="8962" width="8.69140625" style="4" customWidth="1"/>
    <col min="8963" max="8963" width="10.69140625" style="4" customWidth="1"/>
    <col min="8964" max="8972" width="9.69140625" style="4" customWidth="1"/>
    <col min="8973" max="9216" width="9.15234375" style="4"/>
    <col min="9217" max="9217" width="22.53515625" style="4" bestFit="1" customWidth="1"/>
    <col min="9218" max="9218" width="8.69140625" style="4" customWidth="1"/>
    <col min="9219" max="9219" width="10.69140625" style="4" customWidth="1"/>
    <col min="9220" max="9228" width="9.69140625" style="4" customWidth="1"/>
    <col min="9229" max="9472" width="9.15234375" style="4"/>
    <col min="9473" max="9473" width="22.53515625" style="4" bestFit="1" customWidth="1"/>
    <col min="9474" max="9474" width="8.69140625" style="4" customWidth="1"/>
    <col min="9475" max="9475" width="10.69140625" style="4" customWidth="1"/>
    <col min="9476" max="9484" width="9.69140625" style="4" customWidth="1"/>
    <col min="9485" max="9728" width="9.15234375" style="4"/>
    <col min="9729" max="9729" width="22.53515625" style="4" bestFit="1" customWidth="1"/>
    <col min="9730" max="9730" width="8.69140625" style="4" customWidth="1"/>
    <col min="9731" max="9731" width="10.69140625" style="4" customWidth="1"/>
    <col min="9732" max="9740" width="9.69140625" style="4" customWidth="1"/>
    <col min="9741" max="9984" width="9.15234375" style="4"/>
    <col min="9985" max="9985" width="22.53515625" style="4" bestFit="1" customWidth="1"/>
    <col min="9986" max="9986" width="8.69140625" style="4" customWidth="1"/>
    <col min="9987" max="9987" width="10.69140625" style="4" customWidth="1"/>
    <col min="9988" max="9996" width="9.69140625" style="4" customWidth="1"/>
    <col min="9997" max="10240" width="9.15234375" style="4"/>
    <col min="10241" max="10241" width="22.53515625" style="4" bestFit="1" customWidth="1"/>
    <col min="10242" max="10242" width="8.69140625" style="4" customWidth="1"/>
    <col min="10243" max="10243" width="10.69140625" style="4" customWidth="1"/>
    <col min="10244" max="10252" width="9.69140625" style="4" customWidth="1"/>
    <col min="10253" max="10496" width="9.15234375" style="4"/>
    <col min="10497" max="10497" width="22.53515625" style="4" bestFit="1" customWidth="1"/>
    <col min="10498" max="10498" width="8.69140625" style="4" customWidth="1"/>
    <col min="10499" max="10499" width="10.69140625" style="4" customWidth="1"/>
    <col min="10500" max="10508" width="9.69140625" style="4" customWidth="1"/>
    <col min="10509" max="10752" width="9.15234375" style="4"/>
    <col min="10753" max="10753" width="22.53515625" style="4" bestFit="1" customWidth="1"/>
    <col min="10754" max="10754" width="8.69140625" style="4" customWidth="1"/>
    <col min="10755" max="10755" width="10.69140625" style="4" customWidth="1"/>
    <col min="10756" max="10764" width="9.69140625" style="4" customWidth="1"/>
    <col min="10765" max="11008" width="9.15234375" style="4"/>
    <col min="11009" max="11009" width="22.53515625" style="4" bestFit="1" customWidth="1"/>
    <col min="11010" max="11010" width="8.69140625" style="4" customWidth="1"/>
    <col min="11011" max="11011" width="10.69140625" style="4" customWidth="1"/>
    <col min="11012" max="11020" width="9.69140625" style="4" customWidth="1"/>
    <col min="11021" max="11264" width="9.15234375" style="4"/>
    <col min="11265" max="11265" width="22.53515625" style="4" bestFit="1" customWidth="1"/>
    <col min="11266" max="11266" width="8.69140625" style="4" customWidth="1"/>
    <col min="11267" max="11267" width="10.69140625" style="4" customWidth="1"/>
    <col min="11268" max="11276" width="9.69140625" style="4" customWidth="1"/>
    <col min="11277" max="11520" width="9.15234375" style="4"/>
    <col min="11521" max="11521" width="22.53515625" style="4" bestFit="1" customWidth="1"/>
    <col min="11522" max="11522" width="8.69140625" style="4" customWidth="1"/>
    <col min="11523" max="11523" width="10.69140625" style="4" customWidth="1"/>
    <col min="11524" max="11532" width="9.69140625" style="4" customWidth="1"/>
    <col min="11533" max="11776" width="9.15234375" style="4"/>
    <col min="11777" max="11777" width="22.53515625" style="4" bestFit="1" customWidth="1"/>
    <col min="11778" max="11778" width="8.69140625" style="4" customWidth="1"/>
    <col min="11779" max="11779" width="10.69140625" style="4" customWidth="1"/>
    <col min="11780" max="11788" width="9.69140625" style="4" customWidth="1"/>
    <col min="11789" max="12032" width="9.15234375" style="4"/>
    <col min="12033" max="12033" width="22.53515625" style="4" bestFit="1" customWidth="1"/>
    <col min="12034" max="12034" width="8.69140625" style="4" customWidth="1"/>
    <col min="12035" max="12035" width="10.69140625" style="4" customWidth="1"/>
    <col min="12036" max="12044" width="9.69140625" style="4" customWidth="1"/>
    <col min="12045" max="12288" width="9.15234375" style="4"/>
    <col min="12289" max="12289" width="22.53515625" style="4" bestFit="1" customWidth="1"/>
    <col min="12290" max="12290" width="8.69140625" style="4" customWidth="1"/>
    <col min="12291" max="12291" width="10.69140625" style="4" customWidth="1"/>
    <col min="12292" max="12300" width="9.69140625" style="4" customWidth="1"/>
    <col min="12301" max="12544" width="9.15234375" style="4"/>
    <col min="12545" max="12545" width="22.53515625" style="4" bestFit="1" customWidth="1"/>
    <col min="12546" max="12546" width="8.69140625" style="4" customWidth="1"/>
    <col min="12547" max="12547" width="10.69140625" style="4" customWidth="1"/>
    <col min="12548" max="12556" width="9.69140625" style="4" customWidth="1"/>
    <col min="12557" max="12800" width="9.15234375" style="4"/>
    <col min="12801" max="12801" width="22.53515625" style="4" bestFit="1" customWidth="1"/>
    <col min="12802" max="12802" width="8.69140625" style="4" customWidth="1"/>
    <col min="12803" max="12803" width="10.69140625" style="4" customWidth="1"/>
    <col min="12804" max="12812" width="9.69140625" style="4" customWidth="1"/>
    <col min="12813" max="13056" width="9.15234375" style="4"/>
    <col min="13057" max="13057" width="22.53515625" style="4" bestFit="1" customWidth="1"/>
    <col min="13058" max="13058" width="8.69140625" style="4" customWidth="1"/>
    <col min="13059" max="13059" width="10.69140625" style="4" customWidth="1"/>
    <col min="13060" max="13068" width="9.69140625" style="4" customWidth="1"/>
    <col min="13069" max="13312" width="9.15234375" style="4"/>
    <col min="13313" max="13313" width="22.53515625" style="4" bestFit="1" customWidth="1"/>
    <col min="13314" max="13314" width="8.69140625" style="4" customWidth="1"/>
    <col min="13315" max="13315" width="10.69140625" style="4" customWidth="1"/>
    <col min="13316" max="13324" width="9.69140625" style="4" customWidth="1"/>
    <col min="13325" max="13568" width="9.15234375" style="4"/>
    <col min="13569" max="13569" width="22.53515625" style="4" bestFit="1" customWidth="1"/>
    <col min="13570" max="13570" width="8.69140625" style="4" customWidth="1"/>
    <col min="13571" max="13571" width="10.69140625" style="4" customWidth="1"/>
    <col min="13572" max="13580" width="9.69140625" style="4" customWidth="1"/>
    <col min="13581" max="13824" width="9.15234375" style="4"/>
    <col min="13825" max="13825" width="22.53515625" style="4" bestFit="1" customWidth="1"/>
    <col min="13826" max="13826" width="8.69140625" style="4" customWidth="1"/>
    <col min="13827" max="13827" width="10.69140625" style="4" customWidth="1"/>
    <col min="13828" max="13836" width="9.69140625" style="4" customWidth="1"/>
    <col min="13837" max="14080" width="9.15234375" style="4"/>
    <col min="14081" max="14081" width="22.53515625" style="4" bestFit="1" customWidth="1"/>
    <col min="14082" max="14082" width="8.69140625" style="4" customWidth="1"/>
    <col min="14083" max="14083" width="10.69140625" style="4" customWidth="1"/>
    <col min="14084" max="14092" width="9.69140625" style="4" customWidth="1"/>
    <col min="14093" max="14336" width="9.15234375" style="4"/>
    <col min="14337" max="14337" width="22.53515625" style="4" bestFit="1" customWidth="1"/>
    <col min="14338" max="14338" width="8.69140625" style="4" customWidth="1"/>
    <col min="14339" max="14339" width="10.69140625" style="4" customWidth="1"/>
    <col min="14340" max="14348" width="9.69140625" style="4" customWidth="1"/>
    <col min="14349" max="14592" width="9.15234375" style="4"/>
    <col min="14593" max="14593" width="22.53515625" style="4" bestFit="1" customWidth="1"/>
    <col min="14594" max="14594" width="8.69140625" style="4" customWidth="1"/>
    <col min="14595" max="14595" width="10.69140625" style="4" customWidth="1"/>
    <col min="14596" max="14604" width="9.69140625" style="4" customWidth="1"/>
    <col min="14605" max="14848" width="9.15234375" style="4"/>
    <col min="14849" max="14849" width="22.53515625" style="4" bestFit="1" customWidth="1"/>
    <col min="14850" max="14850" width="8.69140625" style="4" customWidth="1"/>
    <col min="14851" max="14851" width="10.69140625" style="4" customWidth="1"/>
    <col min="14852" max="14860" width="9.69140625" style="4" customWidth="1"/>
    <col min="14861" max="15104" width="9.15234375" style="4"/>
    <col min="15105" max="15105" width="22.53515625" style="4" bestFit="1" customWidth="1"/>
    <col min="15106" max="15106" width="8.69140625" style="4" customWidth="1"/>
    <col min="15107" max="15107" width="10.69140625" style="4" customWidth="1"/>
    <col min="15108" max="15116" width="9.69140625" style="4" customWidth="1"/>
    <col min="15117" max="15360" width="9.15234375" style="4"/>
    <col min="15361" max="15361" width="22.53515625" style="4" bestFit="1" customWidth="1"/>
    <col min="15362" max="15362" width="8.69140625" style="4" customWidth="1"/>
    <col min="15363" max="15363" width="10.69140625" style="4" customWidth="1"/>
    <col min="15364" max="15372" width="9.69140625" style="4" customWidth="1"/>
    <col min="15373" max="15616" width="9.15234375" style="4"/>
    <col min="15617" max="15617" width="22.53515625" style="4" bestFit="1" customWidth="1"/>
    <col min="15618" max="15618" width="8.69140625" style="4" customWidth="1"/>
    <col min="15619" max="15619" width="10.69140625" style="4" customWidth="1"/>
    <col min="15620" max="15628" width="9.69140625" style="4" customWidth="1"/>
    <col min="15629" max="15872" width="9.15234375" style="4"/>
    <col min="15873" max="15873" width="22.53515625" style="4" bestFit="1" customWidth="1"/>
    <col min="15874" max="15874" width="8.69140625" style="4" customWidth="1"/>
    <col min="15875" max="15875" width="10.69140625" style="4" customWidth="1"/>
    <col min="15876" max="15884" width="9.69140625" style="4" customWidth="1"/>
    <col min="15885" max="16128" width="9.15234375" style="4"/>
    <col min="16129" max="16129" width="22.53515625" style="4" bestFit="1" customWidth="1"/>
    <col min="16130" max="16130" width="8.69140625" style="4" customWidth="1"/>
    <col min="16131" max="16131" width="10.69140625" style="4" customWidth="1"/>
    <col min="16132" max="16140" width="9.69140625" style="4" customWidth="1"/>
    <col min="16141" max="16384" width="9.15234375" style="4"/>
  </cols>
  <sheetData>
    <row r="1" spans="1:12" s="102" customFormat="1" ht="51" customHeight="1" x14ac:dyDescent="0.4">
      <c r="A1" s="106" t="s">
        <v>149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8"/>
    </row>
    <row r="2" spans="1:12" x14ac:dyDescent="0.4">
      <c r="A2" s="32"/>
      <c r="B2" s="33"/>
      <c r="C2" s="34"/>
      <c r="D2" s="35"/>
      <c r="E2" s="36"/>
      <c r="F2" s="36"/>
      <c r="G2" s="36"/>
      <c r="H2" s="36"/>
      <c r="I2" s="36"/>
      <c r="J2" s="36"/>
      <c r="K2" s="36"/>
      <c r="L2" s="36"/>
    </row>
    <row r="3" spans="1:12" s="31" customFormat="1" x14ac:dyDescent="0.4">
      <c r="A3" s="37" t="s">
        <v>133</v>
      </c>
      <c r="B3" s="38" t="s">
        <v>1</v>
      </c>
      <c r="C3" s="39" t="s">
        <v>2</v>
      </c>
      <c r="D3" s="40" t="s">
        <v>3</v>
      </c>
      <c r="E3" s="40" t="s">
        <v>4</v>
      </c>
      <c r="F3" s="40" t="s">
        <v>5</v>
      </c>
      <c r="G3" s="40" t="s">
        <v>6</v>
      </c>
      <c r="H3" s="40" t="s">
        <v>3</v>
      </c>
      <c r="I3" s="40" t="s">
        <v>7</v>
      </c>
      <c r="J3" s="40" t="s">
        <v>8</v>
      </c>
      <c r="K3" s="40" t="s">
        <v>9</v>
      </c>
      <c r="L3" s="40" t="s">
        <v>10</v>
      </c>
    </row>
    <row r="4" spans="1:12" x14ac:dyDescent="0.4">
      <c r="A4" s="32"/>
      <c r="B4" s="33"/>
      <c r="C4" s="34"/>
      <c r="D4" s="36"/>
      <c r="E4" s="36"/>
      <c r="F4" s="36"/>
      <c r="G4" s="36"/>
      <c r="H4" s="36"/>
      <c r="I4" s="36"/>
      <c r="J4" s="36"/>
      <c r="K4" s="36"/>
      <c r="L4" s="36"/>
    </row>
    <row r="5" spans="1:12" x14ac:dyDescent="0.4">
      <c r="A5" s="41" t="s">
        <v>145</v>
      </c>
      <c r="B5" s="69">
        <v>48147.199999999997</v>
      </c>
      <c r="C5" s="70">
        <v>61951923</v>
      </c>
      <c r="D5" s="71">
        <v>1286.72</v>
      </c>
      <c r="E5" s="72">
        <v>857.81</v>
      </c>
      <c r="F5" s="71">
        <v>1000.78</v>
      </c>
      <c r="G5" s="71">
        <v>1143.75</v>
      </c>
      <c r="H5" s="71">
        <v>1286.72</v>
      </c>
      <c r="I5" s="71">
        <v>1572.66</v>
      </c>
      <c r="J5" s="71">
        <v>1858.6</v>
      </c>
      <c r="K5" s="71">
        <v>2144.5300000000002</v>
      </c>
      <c r="L5" s="71">
        <v>2573.44</v>
      </c>
    </row>
    <row r="6" spans="1:12" x14ac:dyDescent="0.4">
      <c r="A6" s="41" t="s">
        <v>144</v>
      </c>
      <c r="B6" s="73">
        <v>48147.199999999997</v>
      </c>
      <c r="C6" s="74">
        <v>3103566</v>
      </c>
      <c r="D6" s="75">
        <v>64.459999999999994</v>
      </c>
      <c r="E6" s="75">
        <v>42.97</v>
      </c>
      <c r="F6" s="75">
        <v>50.14</v>
      </c>
      <c r="G6" s="75">
        <v>57.3</v>
      </c>
      <c r="H6" s="75">
        <v>64.459999999999994</v>
      </c>
      <c r="I6" s="75">
        <v>78.78</v>
      </c>
      <c r="J6" s="75">
        <v>93.11</v>
      </c>
      <c r="K6" s="75">
        <v>107.43</v>
      </c>
      <c r="L6" s="75">
        <v>128.91999999999999</v>
      </c>
    </row>
    <row r="7" spans="1:12" x14ac:dyDescent="0.4">
      <c r="A7" s="41" t="s">
        <v>146</v>
      </c>
      <c r="B7" s="73">
        <v>48147.199999999997</v>
      </c>
      <c r="C7" s="74">
        <v>9019413</v>
      </c>
      <c r="D7" s="75">
        <v>187.33</v>
      </c>
      <c r="E7" s="75">
        <v>124.89</v>
      </c>
      <c r="F7" s="75">
        <v>145.69999999999999</v>
      </c>
      <c r="G7" s="75">
        <v>166.52</v>
      </c>
      <c r="H7" s="75">
        <v>187.33</v>
      </c>
      <c r="I7" s="75">
        <v>228.96</v>
      </c>
      <c r="J7" s="75">
        <v>270.58999999999997</v>
      </c>
      <c r="K7" s="75">
        <v>312.22000000000003</v>
      </c>
      <c r="L7" s="75">
        <v>374.66</v>
      </c>
    </row>
    <row r="8" spans="1:12" x14ac:dyDescent="0.4">
      <c r="A8" s="41" t="s">
        <v>147</v>
      </c>
      <c r="B8" s="73">
        <v>48147.199999999997</v>
      </c>
      <c r="C8" s="74">
        <v>3858997</v>
      </c>
      <c r="D8" s="75">
        <v>80.150000000000006</v>
      </c>
      <c r="E8" s="75">
        <v>53.43</v>
      </c>
      <c r="F8" s="75">
        <v>62.34</v>
      </c>
      <c r="G8" s="75">
        <v>71.239999999999995</v>
      </c>
      <c r="H8" s="75">
        <v>80.150000000000006</v>
      </c>
      <c r="I8" s="75">
        <v>97.96</v>
      </c>
      <c r="J8" s="75">
        <v>115.77</v>
      </c>
      <c r="K8" s="75">
        <v>133.58000000000001</v>
      </c>
      <c r="L8" s="75">
        <v>160.30000000000001</v>
      </c>
    </row>
    <row r="9" spans="1:12" x14ac:dyDescent="0.4">
      <c r="A9" s="41"/>
      <c r="B9" s="76"/>
      <c r="C9" s="77"/>
      <c r="D9" s="78"/>
      <c r="E9" s="78"/>
      <c r="F9" s="78"/>
      <c r="G9" s="78"/>
      <c r="H9" s="78"/>
      <c r="I9" s="78"/>
      <c r="J9" s="78"/>
      <c r="K9" s="78"/>
      <c r="L9" s="78"/>
    </row>
    <row r="10" spans="1:12" x14ac:dyDescent="0.4">
      <c r="A10" s="46" t="s">
        <v>14</v>
      </c>
      <c r="B10" s="79">
        <v>159.30000000000001</v>
      </c>
      <c r="C10" s="74">
        <v>4199</v>
      </c>
      <c r="D10" s="75">
        <v>26.36</v>
      </c>
      <c r="E10" s="80">
        <v>1096.67</v>
      </c>
      <c r="F10" s="80">
        <v>1279.46</v>
      </c>
      <c r="G10" s="80">
        <v>1462.24</v>
      </c>
      <c r="H10" s="80">
        <v>1645.02</v>
      </c>
      <c r="I10" s="80">
        <v>2010.58</v>
      </c>
      <c r="J10" s="80">
        <v>2376.15</v>
      </c>
      <c r="K10" s="80">
        <v>2741.69</v>
      </c>
      <c r="L10" s="80">
        <v>3290.04</v>
      </c>
    </row>
    <row r="11" spans="1:12" x14ac:dyDescent="0.4">
      <c r="A11" s="46" t="s">
        <v>15</v>
      </c>
      <c r="B11" s="79">
        <v>80.400000000000006</v>
      </c>
      <c r="C11" s="74">
        <v>2407</v>
      </c>
      <c r="D11" s="75">
        <v>29.94</v>
      </c>
      <c r="E11" s="80">
        <v>1099.06</v>
      </c>
      <c r="F11" s="80">
        <v>1282.25</v>
      </c>
      <c r="G11" s="80">
        <v>1465.42</v>
      </c>
      <c r="H11" s="80">
        <v>1648.6</v>
      </c>
      <c r="I11" s="80">
        <v>2014.95</v>
      </c>
      <c r="J11" s="80">
        <v>2381.3200000000002</v>
      </c>
      <c r="K11" s="80">
        <v>2747.66</v>
      </c>
      <c r="L11" s="80">
        <v>3297.2</v>
      </c>
    </row>
    <row r="12" spans="1:12" x14ac:dyDescent="0.4">
      <c r="A12" s="46" t="s">
        <v>16</v>
      </c>
      <c r="B12" s="79">
        <v>229.9</v>
      </c>
      <c r="C12" s="74">
        <v>8735</v>
      </c>
      <c r="D12" s="75">
        <v>38</v>
      </c>
      <c r="E12" s="80">
        <v>1104.43</v>
      </c>
      <c r="F12" s="80">
        <v>1288.52</v>
      </c>
      <c r="G12" s="80">
        <v>1472.59</v>
      </c>
      <c r="H12" s="80">
        <v>1656.66</v>
      </c>
      <c r="I12" s="80">
        <v>2024.8</v>
      </c>
      <c r="J12" s="80">
        <v>2392.96</v>
      </c>
      <c r="K12" s="80">
        <v>2761.09</v>
      </c>
      <c r="L12" s="80">
        <v>3313.32</v>
      </c>
    </row>
    <row r="13" spans="1:12" x14ac:dyDescent="0.4">
      <c r="A13" s="46" t="s">
        <v>17</v>
      </c>
      <c r="B13" s="79">
        <v>178.6</v>
      </c>
      <c r="C13" s="74">
        <v>3074</v>
      </c>
      <c r="D13" s="75">
        <v>17.21</v>
      </c>
      <c r="E13" s="80">
        <v>1090.57</v>
      </c>
      <c r="F13" s="80">
        <v>1272.3499999999999</v>
      </c>
      <c r="G13" s="80">
        <v>1454.11</v>
      </c>
      <c r="H13" s="80">
        <v>1635.87</v>
      </c>
      <c r="I13" s="80">
        <v>1999.39</v>
      </c>
      <c r="J13" s="80">
        <v>2362.9299999999998</v>
      </c>
      <c r="K13" s="80">
        <v>2726.44</v>
      </c>
      <c r="L13" s="80">
        <v>3271.74</v>
      </c>
    </row>
    <row r="14" spans="1:12" x14ac:dyDescent="0.4">
      <c r="A14" s="46" t="s">
        <v>73</v>
      </c>
      <c r="B14" s="79">
        <v>515.29999999999995</v>
      </c>
      <c r="C14" s="74">
        <v>22494</v>
      </c>
      <c r="D14" s="75">
        <v>43.65</v>
      </c>
      <c r="E14" s="80">
        <v>1108.2</v>
      </c>
      <c r="F14" s="80">
        <v>1292.9100000000001</v>
      </c>
      <c r="G14" s="80">
        <v>1477.61</v>
      </c>
      <c r="H14" s="80">
        <v>1662.31</v>
      </c>
      <c r="I14" s="80">
        <v>2031.71</v>
      </c>
      <c r="J14" s="80">
        <v>2401.12</v>
      </c>
      <c r="K14" s="80">
        <v>2770.51</v>
      </c>
      <c r="L14" s="80">
        <v>3324.62</v>
      </c>
    </row>
    <row r="15" spans="1:12" x14ac:dyDescent="0.4">
      <c r="A15" s="46" t="s">
        <v>74</v>
      </c>
      <c r="B15" s="79">
        <v>998.2</v>
      </c>
      <c r="C15" s="74">
        <v>42632</v>
      </c>
      <c r="D15" s="75">
        <v>42.71</v>
      </c>
      <c r="E15" s="80">
        <v>1107.57</v>
      </c>
      <c r="F15" s="80">
        <v>1292.18</v>
      </c>
      <c r="G15" s="80">
        <v>1476.77</v>
      </c>
      <c r="H15" s="80">
        <v>1661.37</v>
      </c>
      <c r="I15" s="80">
        <v>2030.56</v>
      </c>
      <c r="J15" s="80">
        <v>2399.7600000000002</v>
      </c>
      <c r="K15" s="80">
        <v>2768.94</v>
      </c>
      <c r="L15" s="80">
        <v>3322.74</v>
      </c>
    </row>
    <row r="16" spans="1:12" x14ac:dyDescent="0.4">
      <c r="A16" s="46" t="s">
        <v>75</v>
      </c>
      <c r="B16" s="79">
        <v>3407.1</v>
      </c>
      <c r="C16" s="74">
        <v>151037</v>
      </c>
      <c r="D16" s="75">
        <v>44.33</v>
      </c>
      <c r="E16" s="80">
        <v>1108.6500000000001</v>
      </c>
      <c r="F16" s="80">
        <v>1293.44</v>
      </c>
      <c r="G16" s="80">
        <v>1478.21</v>
      </c>
      <c r="H16" s="80">
        <v>1662.99</v>
      </c>
      <c r="I16" s="80">
        <v>2032.54</v>
      </c>
      <c r="J16" s="80">
        <v>2402.1</v>
      </c>
      <c r="K16" s="80">
        <v>2771.64</v>
      </c>
      <c r="L16" s="80">
        <v>3325.98</v>
      </c>
    </row>
    <row r="17" spans="1:12" x14ac:dyDescent="0.4">
      <c r="A17" s="46" t="s">
        <v>21</v>
      </c>
      <c r="B17" s="79">
        <v>1119.5999999999999</v>
      </c>
      <c r="C17" s="74">
        <v>14375</v>
      </c>
      <c r="D17" s="75">
        <v>12.84</v>
      </c>
      <c r="E17" s="80">
        <v>1087.6600000000001</v>
      </c>
      <c r="F17" s="80">
        <v>1268.95</v>
      </c>
      <c r="G17" s="80">
        <v>1450.22</v>
      </c>
      <c r="H17" s="80">
        <v>1631.5</v>
      </c>
      <c r="I17" s="80">
        <v>1994.05</v>
      </c>
      <c r="J17" s="80">
        <v>2356.62</v>
      </c>
      <c r="K17" s="80">
        <v>2719.16</v>
      </c>
      <c r="L17" s="80">
        <v>3263</v>
      </c>
    </row>
    <row r="18" spans="1:12" x14ac:dyDescent="0.4">
      <c r="A18" s="46" t="s">
        <v>22</v>
      </c>
      <c r="B18" s="79">
        <v>190</v>
      </c>
      <c r="C18" s="74">
        <v>11947</v>
      </c>
      <c r="D18" s="75">
        <v>62.87</v>
      </c>
      <c r="E18" s="80">
        <v>1121.01</v>
      </c>
      <c r="F18" s="80">
        <v>1307.8599999999999</v>
      </c>
      <c r="G18" s="80">
        <v>1494.69</v>
      </c>
      <c r="H18" s="80">
        <v>1681.53</v>
      </c>
      <c r="I18" s="80">
        <v>2055.1999999999998</v>
      </c>
      <c r="J18" s="80">
        <v>2428.88</v>
      </c>
      <c r="K18" s="80">
        <v>2802.54</v>
      </c>
      <c r="L18" s="80">
        <v>3363.06</v>
      </c>
    </row>
    <row r="19" spans="1:12" x14ac:dyDescent="0.4">
      <c r="A19" s="46" t="s">
        <v>23</v>
      </c>
      <c r="B19" s="79">
        <v>3607.1</v>
      </c>
      <c r="C19" s="74">
        <v>85149</v>
      </c>
      <c r="D19" s="75">
        <v>23.61</v>
      </c>
      <c r="E19" s="80">
        <v>1094.8399999999999</v>
      </c>
      <c r="F19" s="80">
        <v>1277.32</v>
      </c>
      <c r="G19" s="80">
        <v>1459.8</v>
      </c>
      <c r="H19" s="80">
        <v>1642.27</v>
      </c>
      <c r="I19" s="80">
        <v>2007.22</v>
      </c>
      <c r="J19" s="80">
        <v>2372.17</v>
      </c>
      <c r="K19" s="80">
        <v>2737.11</v>
      </c>
      <c r="L19" s="80">
        <v>3284.54</v>
      </c>
    </row>
    <row r="20" spans="1:12" x14ac:dyDescent="0.4">
      <c r="A20" s="46" t="s">
        <v>24</v>
      </c>
      <c r="B20" s="79">
        <v>1664</v>
      </c>
      <c r="C20" s="74">
        <v>112896</v>
      </c>
      <c r="D20" s="75">
        <v>67.84</v>
      </c>
      <c r="E20" s="80">
        <v>1124.33</v>
      </c>
      <c r="F20" s="80">
        <v>1311.72</v>
      </c>
      <c r="G20" s="80">
        <v>1499.11</v>
      </c>
      <c r="H20" s="80">
        <v>1686.5</v>
      </c>
      <c r="I20" s="80">
        <v>2061.2800000000002</v>
      </c>
      <c r="J20" s="80">
        <v>2436.06</v>
      </c>
      <c r="K20" s="80">
        <v>2810.83</v>
      </c>
      <c r="L20" s="80">
        <v>3373</v>
      </c>
    </row>
    <row r="21" spans="1:12" x14ac:dyDescent="0.4">
      <c r="A21" s="46" t="s">
        <v>25</v>
      </c>
      <c r="B21" s="79">
        <v>1661.3</v>
      </c>
      <c r="C21" s="74">
        <v>124592</v>
      </c>
      <c r="D21" s="75">
        <v>75</v>
      </c>
      <c r="E21" s="80">
        <v>1129.0999999999999</v>
      </c>
      <c r="F21" s="80">
        <v>1317.29</v>
      </c>
      <c r="G21" s="80">
        <v>1505.48</v>
      </c>
      <c r="H21" s="80">
        <v>1693.66</v>
      </c>
      <c r="I21" s="80">
        <v>2070.0300000000002</v>
      </c>
      <c r="J21" s="80">
        <v>2446.4</v>
      </c>
      <c r="K21" s="80">
        <v>2822.76</v>
      </c>
      <c r="L21" s="80">
        <v>3387.32</v>
      </c>
    </row>
    <row r="22" spans="1:12" x14ac:dyDescent="0.4">
      <c r="A22" s="46" t="s">
        <v>26</v>
      </c>
      <c r="B22" s="79">
        <v>205.7</v>
      </c>
      <c r="C22" s="74">
        <v>10401</v>
      </c>
      <c r="D22" s="75">
        <v>50.57</v>
      </c>
      <c r="E22" s="80">
        <v>1112.81</v>
      </c>
      <c r="F22" s="80">
        <v>1298.29</v>
      </c>
      <c r="G22" s="80">
        <v>1483.76</v>
      </c>
      <c r="H22" s="80">
        <v>1669.23</v>
      </c>
      <c r="I22" s="80">
        <v>2040.17</v>
      </c>
      <c r="J22" s="80">
        <v>2411.12</v>
      </c>
      <c r="K22" s="80">
        <v>2782.04</v>
      </c>
      <c r="L22" s="80">
        <v>3338.46</v>
      </c>
    </row>
    <row r="23" spans="1:12" x14ac:dyDescent="0.4">
      <c r="A23" s="46" t="s">
        <v>76</v>
      </c>
      <c r="B23" s="79">
        <v>962.2</v>
      </c>
      <c r="C23" s="74">
        <v>46251</v>
      </c>
      <c r="D23" s="75">
        <v>48.07</v>
      </c>
      <c r="E23" s="80">
        <v>1111.1500000000001</v>
      </c>
      <c r="F23" s="80">
        <v>1296.3499999999999</v>
      </c>
      <c r="G23" s="80">
        <v>1481.54</v>
      </c>
      <c r="H23" s="80">
        <v>1666.73</v>
      </c>
      <c r="I23" s="80">
        <v>2037.11</v>
      </c>
      <c r="J23" s="80">
        <v>2407.5</v>
      </c>
      <c r="K23" s="80">
        <v>2777.88</v>
      </c>
      <c r="L23" s="80">
        <v>3333.46</v>
      </c>
    </row>
    <row r="24" spans="1:12" x14ac:dyDescent="0.4">
      <c r="A24" s="46" t="s">
        <v>77</v>
      </c>
      <c r="B24" s="79">
        <v>153.9</v>
      </c>
      <c r="C24" s="74">
        <v>7636</v>
      </c>
      <c r="D24" s="75">
        <v>49.61</v>
      </c>
      <c r="E24" s="80">
        <v>1112.17</v>
      </c>
      <c r="F24" s="80">
        <v>1297.55</v>
      </c>
      <c r="G24" s="80">
        <v>1482.91</v>
      </c>
      <c r="H24" s="80">
        <v>1668.27</v>
      </c>
      <c r="I24" s="80">
        <v>2038.99</v>
      </c>
      <c r="J24" s="80">
        <v>2409.73</v>
      </c>
      <c r="K24" s="80">
        <v>2780.44</v>
      </c>
      <c r="L24" s="80">
        <v>3336.54</v>
      </c>
    </row>
    <row r="25" spans="1:12" x14ac:dyDescent="0.4">
      <c r="A25" s="46" t="s">
        <v>29</v>
      </c>
      <c r="B25" s="79">
        <v>1532.6</v>
      </c>
      <c r="C25" s="74">
        <v>57823</v>
      </c>
      <c r="D25" s="75">
        <v>37.729999999999997</v>
      </c>
      <c r="E25" s="80">
        <v>1104.25</v>
      </c>
      <c r="F25" s="80">
        <v>1288.31</v>
      </c>
      <c r="G25" s="80">
        <v>1472.35</v>
      </c>
      <c r="H25" s="80">
        <v>1656.39</v>
      </c>
      <c r="I25" s="80">
        <v>2024.47</v>
      </c>
      <c r="J25" s="80">
        <v>2392.5700000000002</v>
      </c>
      <c r="K25" s="80">
        <v>2760.64</v>
      </c>
      <c r="L25" s="80">
        <v>3312.78</v>
      </c>
    </row>
    <row r="26" spans="1:12" x14ac:dyDescent="0.4">
      <c r="A26" s="46" t="s">
        <v>30</v>
      </c>
      <c r="B26" s="79">
        <v>44.2</v>
      </c>
      <c r="C26" s="81">
        <v>633</v>
      </c>
      <c r="D26" s="75">
        <v>14.32</v>
      </c>
      <c r="E26" s="80">
        <v>1088.6500000000001</v>
      </c>
      <c r="F26" s="80">
        <v>1270.0999999999999</v>
      </c>
      <c r="G26" s="80">
        <v>1451.54</v>
      </c>
      <c r="H26" s="80">
        <v>1632.98</v>
      </c>
      <c r="I26" s="80">
        <v>1995.86</v>
      </c>
      <c r="J26" s="80">
        <v>2358.75</v>
      </c>
      <c r="K26" s="80">
        <v>2721.63</v>
      </c>
      <c r="L26" s="80">
        <v>3265.96</v>
      </c>
    </row>
    <row r="27" spans="1:12" x14ac:dyDescent="0.4">
      <c r="A27" s="46" t="s">
        <v>31</v>
      </c>
      <c r="B27" s="79">
        <v>205.5</v>
      </c>
      <c r="C27" s="74">
        <v>4600</v>
      </c>
      <c r="D27" s="75">
        <v>22.38</v>
      </c>
      <c r="E27" s="80">
        <v>1094.02</v>
      </c>
      <c r="F27" s="80">
        <v>1276.3699999999999</v>
      </c>
      <c r="G27" s="80">
        <v>1458.7</v>
      </c>
      <c r="H27" s="80">
        <v>1641.04</v>
      </c>
      <c r="I27" s="80">
        <v>2005.71</v>
      </c>
      <c r="J27" s="80">
        <v>2370.4</v>
      </c>
      <c r="K27" s="80">
        <v>2735.06</v>
      </c>
      <c r="L27" s="80">
        <v>3282.08</v>
      </c>
    </row>
    <row r="28" spans="1:12" x14ac:dyDescent="0.4">
      <c r="A28" s="46" t="s">
        <v>32</v>
      </c>
      <c r="B28" s="79">
        <v>139.80000000000001</v>
      </c>
      <c r="C28" s="74">
        <v>3426</v>
      </c>
      <c r="D28" s="75">
        <v>24.5</v>
      </c>
      <c r="E28" s="80">
        <v>1095.43</v>
      </c>
      <c r="F28" s="80">
        <v>1278.02</v>
      </c>
      <c r="G28" s="80">
        <v>1460.59</v>
      </c>
      <c r="H28" s="80">
        <v>1643.16</v>
      </c>
      <c r="I28" s="80">
        <v>2008.3</v>
      </c>
      <c r="J28" s="80">
        <v>2373.46</v>
      </c>
      <c r="K28" s="80">
        <v>2738.59</v>
      </c>
      <c r="L28" s="80">
        <v>3286.32</v>
      </c>
    </row>
    <row r="29" spans="1:12" x14ac:dyDescent="0.4">
      <c r="A29" s="46" t="s">
        <v>33</v>
      </c>
      <c r="B29" s="79">
        <v>164.7</v>
      </c>
      <c r="C29" s="74">
        <v>7832</v>
      </c>
      <c r="D29" s="75">
        <v>47.54</v>
      </c>
      <c r="E29" s="80">
        <v>1110.79</v>
      </c>
      <c r="F29" s="80">
        <v>1295.94</v>
      </c>
      <c r="G29" s="80">
        <v>1481.07</v>
      </c>
      <c r="H29" s="80">
        <v>1666.2</v>
      </c>
      <c r="I29" s="80">
        <v>2036.46</v>
      </c>
      <c r="J29" s="80">
        <v>2406.7399999999998</v>
      </c>
      <c r="K29" s="80">
        <v>2776.99</v>
      </c>
      <c r="L29" s="80">
        <v>3332.4</v>
      </c>
    </row>
    <row r="30" spans="1:12" x14ac:dyDescent="0.4">
      <c r="A30" s="46" t="s">
        <v>34</v>
      </c>
      <c r="B30" s="79">
        <v>1552.8</v>
      </c>
      <c r="C30" s="74">
        <v>54890</v>
      </c>
      <c r="D30" s="75">
        <v>35.35</v>
      </c>
      <c r="E30" s="80">
        <v>1102.67</v>
      </c>
      <c r="F30" s="80">
        <v>1286.45</v>
      </c>
      <c r="G30" s="80">
        <v>1470.23</v>
      </c>
      <c r="H30" s="80">
        <v>1654.01</v>
      </c>
      <c r="I30" s="80">
        <v>2021.57</v>
      </c>
      <c r="J30" s="80">
        <v>2389.13</v>
      </c>
      <c r="K30" s="80">
        <v>2756.68</v>
      </c>
      <c r="L30" s="80">
        <v>3308.02</v>
      </c>
    </row>
    <row r="31" spans="1:12" x14ac:dyDescent="0.4">
      <c r="A31" s="46" t="s">
        <v>35</v>
      </c>
      <c r="B31" s="79">
        <v>528.5</v>
      </c>
      <c r="C31" s="74">
        <v>12213</v>
      </c>
      <c r="D31" s="75">
        <v>23.11</v>
      </c>
      <c r="E31" s="80">
        <v>1094.51</v>
      </c>
      <c r="F31" s="80">
        <v>1276.93</v>
      </c>
      <c r="G31" s="80">
        <v>1459.35</v>
      </c>
      <c r="H31" s="80">
        <v>1641.77</v>
      </c>
      <c r="I31" s="80">
        <v>2006.61</v>
      </c>
      <c r="J31" s="80">
        <v>2371.4499999999998</v>
      </c>
      <c r="K31" s="80">
        <v>2736.28</v>
      </c>
      <c r="L31" s="80">
        <v>3283.54</v>
      </c>
    </row>
    <row r="32" spans="1:12" x14ac:dyDescent="0.4">
      <c r="A32" s="46" t="s">
        <v>36</v>
      </c>
      <c r="B32" s="79">
        <v>135.4</v>
      </c>
      <c r="C32" s="74">
        <v>7019</v>
      </c>
      <c r="D32" s="75">
        <v>51.86</v>
      </c>
      <c r="E32" s="80">
        <v>1113.67</v>
      </c>
      <c r="F32" s="80">
        <v>1299.3</v>
      </c>
      <c r="G32" s="80">
        <v>1484.91</v>
      </c>
      <c r="H32" s="80">
        <v>1670.52</v>
      </c>
      <c r="I32" s="80">
        <v>2041.74</v>
      </c>
      <c r="J32" s="80">
        <v>2412.98</v>
      </c>
      <c r="K32" s="80">
        <v>2784.19</v>
      </c>
      <c r="L32" s="80">
        <v>3341.04</v>
      </c>
    </row>
    <row r="33" spans="1:12" x14ac:dyDescent="0.4">
      <c r="A33" s="46" t="s">
        <v>37</v>
      </c>
      <c r="B33" s="79">
        <v>777</v>
      </c>
      <c r="C33" s="74">
        <v>45913</v>
      </c>
      <c r="D33" s="75">
        <v>59.09</v>
      </c>
      <c r="E33" s="80">
        <v>1118.49</v>
      </c>
      <c r="F33" s="80">
        <v>1304.92</v>
      </c>
      <c r="G33" s="80">
        <v>1491.33</v>
      </c>
      <c r="H33" s="80">
        <v>1677.75</v>
      </c>
      <c r="I33" s="80">
        <v>2050.58</v>
      </c>
      <c r="J33" s="80">
        <v>2423.42</v>
      </c>
      <c r="K33" s="80">
        <v>2796.24</v>
      </c>
      <c r="L33" s="80">
        <v>3355.5</v>
      </c>
    </row>
    <row r="34" spans="1:12" x14ac:dyDescent="0.4">
      <c r="A34" s="46" t="s">
        <v>38</v>
      </c>
      <c r="B34" s="79">
        <v>622.79999999999995</v>
      </c>
      <c r="C34" s="74">
        <v>28402</v>
      </c>
      <c r="D34" s="75">
        <v>45.6</v>
      </c>
      <c r="E34" s="80">
        <v>1109.5</v>
      </c>
      <c r="F34" s="80">
        <v>1294.43</v>
      </c>
      <c r="G34" s="80">
        <v>1479.34</v>
      </c>
      <c r="H34" s="80">
        <v>1664.26</v>
      </c>
      <c r="I34" s="80">
        <v>2034.09</v>
      </c>
      <c r="J34" s="80">
        <v>2403.94</v>
      </c>
      <c r="K34" s="80">
        <v>2773.76</v>
      </c>
      <c r="L34" s="80">
        <v>3328.52</v>
      </c>
    </row>
    <row r="35" spans="1:12" x14ac:dyDescent="0.4">
      <c r="A35" s="46" t="s">
        <v>39</v>
      </c>
      <c r="B35" s="79">
        <v>1653.4</v>
      </c>
      <c r="C35" s="74">
        <v>38343</v>
      </c>
      <c r="D35" s="75">
        <v>23.19</v>
      </c>
      <c r="E35" s="80">
        <v>1094.56</v>
      </c>
      <c r="F35" s="80">
        <v>1277</v>
      </c>
      <c r="G35" s="80">
        <v>1459.42</v>
      </c>
      <c r="H35" s="80">
        <v>1641.85</v>
      </c>
      <c r="I35" s="80">
        <v>2006.7</v>
      </c>
      <c r="J35" s="80">
        <v>2371.5700000000002</v>
      </c>
      <c r="K35" s="80">
        <v>2736.41</v>
      </c>
      <c r="L35" s="80">
        <v>3283.7</v>
      </c>
    </row>
    <row r="36" spans="1:12" x14ac:dyDescent="0.4">
      <c r="A36" s="46" t="s">
        <v>40</v>
      </c>
      <c r="B36" s="79">
        <v>757</v>
      </c>
      <c r="C36" s="74">
        <v>13755</v>
      </c>
      <c r="D36" s="75">
        <v>18.170000000000002</v>
      </c>
      <c r="E36" s="80">
        <v>1091.21</v>
      </c>
      <c r="F36" s="80">
        <v>1273.0899999999999</v>
      </c>
      <c r="G36" s="80">
        <v>1454.96</v>
      </c>
      <c r="H36" s="80">
        <v>1636.83</v>
      </c>
      <c r="I36" s="80">
        <v>2000.57</v>
      </c>
      <c r="J36" s="80">
        <v>2364.3200000000002</v>
      </c>
      <c r="K36" s="80">
        <v>2728.04</v>
      </c>
      <c r="L36" s="80">
        <v>3273.66</v>
      </c>
    </row>
    <row r="37" spans="1:12" x14ac:dyDescent="0.4">
      <c r="A37" s="46" t="s">
        <v>41</v>
      </c>
      <c r="B37" s="79">
        <v>41.9</v>
      </c>
      <c r="C37" s="81">
        <v>0</v>
      </c>
      <c r="D37" s="75">
        <v>0</v>
      </c>
      <c r="E37" s="80">
        <v>1079.0999999999999</v>
      </c>
      <c r="F37" s="80">
        <v>1258.96</v>
      </c>
      <c r="G37" s="80">
        <v>1438.81</v>
      </c>
      <c r="H37" s="80">
        <v>1618.66</v>
      </c>
      <c r="I37" s="80">
        <v>1978.36</v>
      </c>
      <c r="J37" s="80">
        <v>2338.0700000000002</v>
      </c>
      <c r="K37" s="80">
        <v>2697.76</v>
      </c>
      <c r="L37" s="80">
        <v>3237.32</v>
      </c>
    </row>
    <row r="38" spans="1:12" x14ac:dyDescent="0.4">
      <c r="A38" s="46" t="s">
        <v>42</v>
      </c>
      <c r="B38" s="79">
        <v>56.1</v>
      </c>
      <c r="C38" s="74">
        <v>1412</v>
      </c>
      <c r="D38" s="75">
        <v>25.17</v>
      </c>
      <c r="E38" s="80">
        <v>1095.8800000000001</v>
      </c>
      <c r="F38" s="80">
        <v>1278.54</v>
      </c>
      <c r="G38" s="80">
        <v>1461.18</v>
      </c>
      <c r="H38" s="80">
        <v>1643.83</v>
      </c>
      <c r="I38" s="80">
        <v>2009.12</v>
      </c>
      <c r="J38" s="80">
        <v>2374.4299999999998</v>
      </c>
      <c r="K38" s="80">
        <v>2739.71</v>
      </c>
      <c r="L38" s="80">
        <v>3287.66</v>
      </c>
    </row>
    <row r="39" spans="1:12" x14ac:dyDescent="0.4">
      <c r="A39" s="46" t="s">
        <v>43</v>
      </c>
      <c r="B39" s="79">
        <v>474.5</v>
      </c>
      <c r="C39" s="74">
        <v>24956</v>
      </c>
      <c r="D39" s="75">
        <v>52.59</v>
      </c>
      <c r="E39" s="80">
        <v>1114.1600000000001</v>
      </c>
      <c r="F39" s="80">
        <v>1299.8599999999999</v>
      </c>
      <c r="G39" s="80">
        <v>1485.56</v>
      </c>
      <c r="H39" s="80">
        <v>1671.25</v>
      </c>
      <c r="I39" s="80">
        <v>2042.64</v>
      </c>
      <c r="J39" s="80">
        <v>2414.0300000000002</v>
      </c>
      <c r="K39" s="80">
        <v>2785.41</v>
      </c>
      <c r="L39" s="80">
        <v>3342.5</v>
      </c>
    </row>
    <row r="40" spans="1:12" x14ac:dyDescent="0.4">
      <c r="A40" s="46" t="s">
        <v>44</v>
      </c>
      <c r="B40" s="79">
        <v>126.5</v>
      </c>
      <c r="C40" s="74">
        <v>7557</v>
      </c>
      <c r="D40" s="75">
        <v>59.75</v>
      </c>
      <c r="E40" s="80">
        <v>1118.93</v>
      </c>
      <c r="F40" s="80">
        <v>1305.43</v>
      </c>
      <c r="G40" s="80">
        <v>1491.92</v>
      </c>
      <c r="H40" s="80">
        <v>1678.41</v>
      </c>
      <c r="I40" s="80">
        <v>2051.39</v>
      </c>
      <c r="J40" s="80">
        <v>2424.38</v>
      </c>
      <c r="K40" s="80">
        <v>2797.34</v>
      </c>
      <c r="L40" s="80">
        <v>3356.82</v>
      </c>
    </row>
    <row r="41" spans="1:12" x14ac:dyDescent="0.4">
      <c r="A41" s="46" t="s">
        <v>78</v>
      </c>
      <c r="B41" s="79">
        <v>1035.4000000000001</v>
      </c>
      <c r="C41" s="74">
        <v>94051</v>
      </c>
      <c r="D41" s="75">
        <v>90.84</v>
      </c>
      <c r="E41" s="80">
        <v>1139.6600000000001</v>
      </c>
      <c r="F41" s="80">
        <v>1329.61</v>
      </c>
      <c r="G41" s="80">
        <v>1519.56</v>
      </c>
      <c r="H41" s="80">
        <v>1709.5</v>
      </c>
      <c r="I41" s="80">
        <v>2089.39</v>
      </c>
      <c r="J41" s="80">
        <v>2469.2800000000002</v>
      </c>
      <c r="K41" s="80">
        <v>2849.16</v>
      </c>
      <c r="L41" s="80">
        <v>3419</v>
      </c>
    </row>
    <row r="42" spans="1:12" x14ac:dyDescent="0.4">
      <c r="A42" s="46" t="s">
        <v>46</v>
      </c>
      <c r="B42" s="79">
        <v>117.7</v>
      </c>
      <c r="C42" s="74">
        <v>3918</v>
      </c>
      <c r="D42" s="75">
        <v>33.29</v>
      </c>
      <c r="E42" s="80">
        <v>1101.29</v>
      </c>
      <c r="F42" s="80">
        <v>1284.8499999999999</v>
      </c>
      <c r="G42" s="80">
        <v>1468.4</v>
      </c>
      <c r="H42" s="80">
        <v>1651.95</v>
      </c>
      <c r="I42" s="80">
        <v>2019.05</v>
      </c>
      <c r="J42" s="80">
        <v>2386.16</v>
      </c>
      <c r="K42" s="80">
        <v>2753.24</v>
      </c>
      <c r="L42" s="80">
        <v>3303.9</v>
      </c>
    </row>
    <row r="43" spans="1:12" x14ac:dyDescent="0.4">
      <c r="A43" s="46" t="s">
        <v>47</v>
      </c>
      <c r="B43" s="79">
        <v>43.4</v>
      </c>
      <c r="C43" s="81">
        <v>0</v>
      </c>
      <c r="D43" s="75">
        <v>0</v>
      </c>
      <c r="E43" s="80">
        <v>1079.0999999999999</v>
      </c>
      <c r="F43" s="80">
        <v>1258.96</v>
      </c>
      <c r="G43" s="80">
        <v>1438.81</v>
      </c>
      <c r="H43" s="80">
        <v>1618.66</v>
      </c>
      <c r="I43" s="80">
        <v>1978.36</v>
      </c>
      <c r="J43" s="80">
        <v>2338.0700000000002</v>
      </c>
      <c r="K43" s="80">
        <v>2697.76</v>
      </c>
      <c r="L43" s="80">
        <v>3237.32</v>
      </c>
    </row>
    <row r="44" spans="1:12" x14ac:dyDescent="0.4">
      <c r="A44" s="46" t="s">
        <v>48</v>
      </c>
      <c r="B44" s="79">
        <v>69</v>
      </c>
      <c r="C44" s="74">
        <v>2245</v>
      </c>
      <c r="D44" s="75">
        <v>32.53</v>
      </c>
      <c r="E44" s="80">
        <v>1100.79</v>
      </c>
      <c r="F44" s="80">
        <v>1284.26</v>
      </c>
      <c r="G44" s="80">
        <v>1467.73</v>
      </c>
      <c r="H44" s="80">
        <v>1651.19</v>
      </c>
      <c r="I44" s="80">
        <v>2018.12</v>
      </c>
      <c r="J44" s="80">
        <v>2385.06</v>
      </c>
      <c r="K44" s="80">
        <v>2751.98</v>
      </c>
      <c r="L44" s="80">
        <v>3302.38</v>
      </c>
    </row>
    <row r="45" spans="1:12" x14ac:dyDescent="0.4">
      <c r="A45" s="41" t="s">
        <v>49</v>
      </c>
      <c r="B45" s="79">
        <v>1277.0999999999999</v>
      </c>
      <c r="C45" s="74">
        <v>52924</v>
      </c>
      <c r="D45" s="75">
        <v>41.44</v>
      </c>
      <c r="E45" s="80">
        <v>1106.73</v>
      </c>
      <c r="F45" s="80">
        <v>1291.19</v>
      </c>
      <c r="G45" s="80">
        <v>1475.65</v>
      </c>
      <c r="H45" s="80">
        <v>1660.1</v>
      </c>
      <c r="I45" s="80">
        <v>2029.01</v>
      </c>
      <c r="J45" s="80">
        <v>2397.9299999999998</v>
      </c>
      <c r="K45" s="80">
        <v>2766.83</v>
      </c>
      <c r="L45" s="80">
        <v>3320.2</v>
      </c>
    </row>
    <row r="46" spans="1:12" x14ac:dyDescent="0.4">
      <c r="A46" s="41" t="s">
        <v>50</v>
      </c>
      <c r="B46" s="79">
        <v>246.2</v>
      </c>
      <c r="C46" s="74">
        <v>12851</v>
      </c>
      <c r="D46" s="75">
        <v>52.2</v>
      </c>
      <c r="E46" s="80">
        <v>1113.9000000000001</v>
      </c>
      <c r="F46" s="80">
        <v>1299.56</v>
      </c>
      <c r="G46" s="80">
        <v>1485.21</v>
      </c>
      <c r="H46" s="80">
        <v>1670.86</v>
      </c>
      <c r="I46" s="80">
        <v>2042.16</v>
      </c>
      <c r="J46" s="80">
        <v>2413.4699999999998</v>
      </c>
      <c r="K46" s="80">
        <v>2784.76</v>
      </c>
      <c r="L46" s="80">
        <v>3341.72</v>
      </c>
    </row>
    <row r="47" spans="1:12" x14ac:dyDescent="0.4">
      <c r="A47" s="41" t="s">
        <v>51</v>
      </c>
      <c r="B47" s="79">
        <v>87.5</v>
      </c>
      <c r="C47" s="74">
        <v>4763</v>
      </c>
      <c r="D47" s="75">
        <v>54.43</v>
      </c>
      <c r="E47" s="80">
        <v>1115.3900000000001</v>
      </c>
      <c r="F47" s="80">
        <v>1301.29</v>
      </c>
      <c r="G47" s="80">
        <v>1487.19</v>
      </c>
      <c r="H47" s="80">
        <v>1673.09</v>
      </c>
      <c r="I47" s="80">
        <v>2044.89</v>
      </c>
      <c r="J47" s="80">
        <v>2416.69</v>
      </c>
      <c r="K47" s="80">
        <v>2788.48</v>
      </c>
      <c r="L47" s="80">
        <v>3346.18</v>
      </c>
    </row>
    <row r="48" spans="1:12" x14ac:dyDescent="0.4">
      <c r="A48" s="41" t="s">
        <v>52</v>
      </c>
      <c r="B48" s="79">
        <v>439.4</v>
      </c>
      <c r="C48" s="74">
        <v>17625</v>
      </c>
      <c r="D48" s="75">
        <v>40.11</v>
      </c>
      <c r="E48" s="80">
        <v>1105.8399999999999</v>
      </c>
      <c r="F48" s="80">
        <v>1290.1600000000001</v>
      </c>
      <c r="G48" s="80">
        <v>1474.46</v>
      </c>
      <c r="H48" s="80">
        <v>1658.77</v>
      </c>
      <c r="I48" s="80">
        <v>2027.38</v>
      </c>
      <c r="J48" s="80">
        <v>2396.0100000000002</v>
      </c>
      <c r="K48" s="80">
        <v>2764.61</v>
      </c>
      <c r="L48" s="80">
        <v>3317.54</v>
      </c>
    </row>
    <row r="49" spans="1:12" x14ac:dyDescent="0.4">
      <c r="A49" s="41" t="s">
        <v>53</v>
      </c>
      <c r="B49" s="79">
        <v>155.19999999999999</v>
      </c>
      <c r="C49" s="74">
        <v>11305</v>
      </c>
      <c r="D49" s="75">
        <v>72.83</v>
      </c>
      <c r="E49" s="80">
        <v>1127.6500000000001</v>
      </c>
      <c r="F49" s="80">
        <v>1315.61</v>
      </c>
      <c r="G49" s="80">
        <v>1503.55</v>
      </c>
      <c r="H49" s="80">
        <v>1691.49</v>
      </c>
      <c r="I49" s="80">
        <v>2067.37</v>
      </c>
      <c r="J49" s="80">
        <v>2443.27</v>
      </c>
      <c r="K49" s="80">
        <v>2819.14</v>
      </c>
      <c r="L49" s="80">
        <v>3382.98</v>
      </c>
    </row>
    <row r="50" spans="1:12" x14ac:dyDescent="0.4">
      <c r="A50" s="41" t="s">
        <v>79</v>
      </c>
      <c r="B50" s="79">
        <v>152</v>
      </c>
      <c r="C50" s="74">
        <v>5231</v>
      </c>
      <c r="D50" s="75">
        <v>34.409999999999997</v>
      </c>
      <c r="E50" s="80">
        <v>1102.04</v>
      </c>
      <c r="F50" s="80">
        <v>1285.72</v>
      </c>
      <c r="G50" s="80">
        <v>1469.4</v>
      </c>
      <c r="H50" s="80">
        <v>1653.07</v>
      </c>
      <c r="I50" s="80">
        <v>2020.42</v>
      </c>
      <c r="J50" s="80">
        <v>2387.77</v>
      </c>
      <c r="K50" s="80">
        <v>2755.11</v>
      </c>
      <c r="L50" s="80">
        <v>3306.14</v>
      </c>
    </row>
    <row r="51" spans="1:12" x14ac:dyDescent="0.4">
      <c r="A51" s="41" t="s">
        <v>80</v>
      </c>
      <c r="B51" s="79">
        <v>89.8</v>
      </c>
      <c r="C51" s="74">
        <v>4332</v>
      </c>
      <c r="D51" s="75">
        <v>48.25</v>
      </c>
      <c r="E51" s="80">
        <v>1111.27</v>
      </c>
      <c r="F51" s="80">
        <v>1296.49</v>
      </c>
      <c r="G51" s="80">
        <v>1481.7</v>
      </c>
      <c r="H51" s="80">
        <v>1666.91</v>
      </c>
      <c r="I51" s="80">
        <v>2037.33</v>
      </c>
      <c r="J51" s="80">
        <v>2407.7600000000002</v>
      </c>
      <c r="K51" s="80">
        <v>2778.18</v>
      </c>
      <c r="L51" s="80">
        <v>3333.82</v>
      </c>
    </row>
    <row r="52" spans="1:12" x14ac:dyDescent="0.4">
      <c r="A52" s="41" t="s">
        <v>81</v>
      </c>
      <c r="B52" s="79">
        <v>794.9</v>
      </c>
      <c r="C52" s="74">
        <v>35017</v>
      </c>
      <c r="D52" s="75">
        <v>44.05</v>
      </c>
      <c r="E52" s="80">
        <v>1108.47</v>
      </c>
      <c r="F52" s="80">
        <v>1293.22</v>
      </c>
      <c r="G52" s="80">
        <v>1477.97</v>
      </c>
      <c r="H52" s="80">
        <v>1662.71</v>
      </c>
      <c r="I52" s="80">
        <v>2032.2</v>
      </c>
      <c r="J52" s="80">
        <v>2401.6999999999998</v>
      </c>
      <c r="K52" s="80">
        <v>2771.18</v>
      </c>
      <c r="L52" s="80">
        <v>3325.42</v>
      </c>
    </row>
    <row r="53" spans="1:12" x14ac:dyDescent="0.4">
      <c r="A53" s="41" t="s">
        <v>57</v>
      </c>
      <c r="B53" s="79">
        <v>15398.9</v>
      </c>
      <c r="C53" s="74">
        <v>509199</v>
      </c>
      <c r="D53" s="75">
        <v>33.07</v>
      </c>
      <c r="E53" s="80">
        <v>1101.1500000000001</v>
      </c>
      <c r="F53" s="80">
        <v>1284.68</v>
      </c>
      <c r="G53" s="80">
        <v>1468.21</v>
      </c>
      <c r="H53" s="80">
        <v>1651.73</v>
      </c>
      <c r="I53" s="80">
        <v>2018.78</v>
      </c>
      <c r="J53" s="80">
        <v>2385.84</v>
      </c>
      <c r="K53" s="80">
        <v>2752.88</v>
      </c>
      <c r="L53" s="80">
        <v>3303.46</v>
      </c>
    </row>
    <row r="54" spans="1:12" x14ac:dyDescent="0.4">
      <c r="A54" s="41" t="s">
        <v>58</v>
      </c>
      <c r="B54" s="79">
        <v>207.1</v>
      </c>
      <c r="C54" s="74">
        <v>12263</v>
      </c>
      <c r="D54" s="75">
        <v>59.2</v>
      </c>
      <c r="E54" s="80">
        <v>1118.57</v>
      </c>
      <c r="F54" s="80">
        <v>1305</v>
      </c>
      <c r="G54" s="80">
        <v>1491.43</v>
      </c>
      <c r="H54" s="80">
        <v>1677.86</v>
      </c>
      <c r="I54" s="80">
        <v>2050.7199999999998</v>
      </c>
      <c r="J54" s="80">
        <v>2423.58</v>
      </c>
      <c r="K54" s="80">
        <v>2796.43</v>
      </c>
      <c r="L54" s="80">
        <v>3355.72</v>
      </c>
    </row>
    <row r="55" spans="1:12" x14ac:dyDescent="0.4">
      <c r="A55" s="41" t="s">
        <v>82</v>
      </c>
      <c r="B55" s="79">
        <v>283.8</v>
      </c>
      <c r="C55" s="74">
        <v>11745</v>
      </c>
      <c r="D55" s="75">
        <v>41.39</v>
      </c>
      <c r="E55" s="80">
        <v>1106.69</v>
      </c>
      <c r="F55" s="80">
        <v>1291.1500000000001</v>
      </c>
      <c r="G55" s="80">
        <v>1475.6</v>
      </c>
      <c r="H55" s="80">
        <v>1660.05</v>
      </c>
      <c r="I55" s="80">
        <v>2028.95</v>
      </c>
      <c r="J55" s="80">
        <v>2397.86</v>
      </c>
      <c r="K55" s="80">
        <v>2766.74</v>
      </c>
      <c r="L55" s="80">
        <v>3320.1</v>
      </c>
    </row>
    <row r="56" spans="1:12" x14ac:dyDescent="0.4">
      <c r="A56" s="41" t="s">
        <v>60</v>
      </c>
      <c r="B56" s="79">
        <v>96.6</v>
      </c>
      <c r="C56" s="74">
        <v>2473</v>
      </c>
      <c r="D56" s="75">
        <v>25.6</v>
      </c>
      <c r="E56" s="80">
        <v>1096.17</v>
      </c>
      <c r="F56" s="80">
        <v>1278.8699999999999</v>
      </c>
      <c r="G56" s="80">
        <v>1461.57</v>
      </c>
      <c r="H56" s="80">
        <v>1644.26</v>
      </c>
      <c r="I56" s="80">
        <v>2009.65</v>
      </c>
      <c r="J56" s="80">
        <v>2375.0500000000002</v>
      </c>
      <c r="K56" s="80">
        <v>2740.43</v>
      </c>
      <c r="L56" s="80">
        <v>3288.52</v>
      </c>
    </row>
    <row r="57" spans="1:12" x14ac:dyDescent="0.4">
      <c r="A57" s="41" t="s">
        <v>61</v>
      </c>
      <c r="B57" s="79">
        <v>520.4</v>
      </c>
      <c r="C57" s="74">
        <v>13433</v>
      </c>
      <c r="D57" s="75">
        <v>25.81</v>
      </c>
      <c r="E57" s="80">
        <v>1096.31</v>
      </c>
      <c r="F57" s="80">
        <v>1279.03</v>
      </c>
      <c r="G57" s="80">
        <v>1461.75</v>
      </c>
      <c r="H57" s="80">
        <v>1644.47</v>
      </c>
      <c r="I57" s="80">
        <v>2009.91</v>
      </c>
      <c r="J57" s="80">
        <v>2375.35</v>
      </c>
      <c r="K57" s="80">
        <v>2740.78</v>
      </c>
      <c r="L57" s="80">
        <v>3288.94</v>
      </c>
    </row>
    <row r="58" spans="1:12" x14ac:dyDescent="0.4">
      <c r="A58" s="41" t="s">
        <v>62</v>
      </c>
      <c r="B58" s="79">
        <v>247.1</v>
      </c>
      <c r="C58" s="81">
        <v>0</v>
      </c>
      <c r="D58" s="75">
        <v>0</v>
      </c>
      <c r="E58" s="80">
        <v>1079.0999999999999</v>
      </c>
      <c r="F58" s="80">
        <v>1258.96</v>
      </c>
      <c r="G58" s="80">
        <v>1438.81</v>
      </c>
      <c r="H58" s="80">
        <v>1618.66</v>
      </c>
      <c r="I58" s="80">
        <v>1978.36</v>
      </c>
      <c r="J58" s="80">
        <v>2338.0700000000002</v>
      </c>
      <c r="K58" s="80">
        <v>2697.76</v>
      </c>
      <c r="L58" s="80">
        <v>3237.32</v>
      </c>
    </row>
    <row r="59" spans="1:12" x14ac:dyDescent="0.4">
      <c r="A59" s="41" t="s">
        <v>63</v>
      </c>
      <c r="B59" s="79">
        <v>117.1</v>
      </c>
      <c r="C59" s="74">
        <v>4827</v>
      </c>
      <c r="D59" s="75">
        <v>41.22</v>
      </c>
      <c r="E59" s="80">
        <v>1106.58</v>
      </c>
      <c r="F59" s="80">
        <v>1291.02</v>
      </c>
      <c r="G59" s="80">
        <v>1475.45</v>
      </c>
      <c r="H59" s="80">
        <v>1659.88</v>
      </c>
      <c r="I59" s="80">
        <v>2028.74</v>
      </c>
      <c r="J59" s="80">
        <v>2397.61</v>
      </c>
      <c r="K59" s="80">
        <v>2766.46</v>
      </c>
      <c r="L59" s="80">
        <v>3319.76</v>
      </c>
    </row>
    <row r="60" spans="1:12" x14ac:dyDescent="0.4">
      <c r="A60" s="41" t="s">
        <v>64</v>
      </c>
      <c r="B60" s="79">
        <v>87.3</v>
      </c>
      <c r="C60" s="74">
        <v>2567</v>
      </c>
      <c r="D60" s="75">
        <v>29.42</v>
      </c>
      <c r="E60" s="80">
        <v>1098.71</v>
      </c>
      <c r="F60" s="80">
        <v>1281.8399999999999</v>
      </c>
      <c r="G60" s="80">
        <v>1464.96</v>
      </c>
      <c r="H60" s="80">
        <v>1648.08</v>
      </c>
      <c r="I60" s="80">
        <v>2014.32</v>
      </c>
      <c r="J60" s="80">
        <v>2380.5700000000002</v>
      </c>
      <c r="K60" s="80">
        <v>2746.79</v>
      </c>
      <c r="L60" s="80">
        <v>3296.16</v>
      </c>
    </row>
    <row r="61" spans="1:12" x14ac:dyDescent="0.4">
      <c r="A61" s="49" t="s">
        <v>65</v>
      </c>
      <c r="B61" s="79">
        <v>329.9</v>
      </c>
      <c r="C61" s="74">
        <v>11589</v>
      </c>
      <c r="D61" s="75">
        <v>35.130000000000003</v>
      </c>
      <c r="E61" s="80">
        <v>1102.52</v>
      </c>
      <c r="F61" s="80">
        <v>1286.28</v>
      </c>
      <c r="G61" s="80">
        <v>1470.04</v>
      </c>
      <c r="H61" s="80">
        <v>1653.79</v>
      </c>
      <c r="I61" s="80">
        <v>2021.3</v>
      </c>
      <c r="J61" s="80">
        <v>2388.81</v>
      </c>
      <c r="K61" s="80">
        <v>2756.31</v>
      </c>
      <c r="L61" s="80">
        <v>3307.58</v>
      </c>
    </row>
    <row r="62" spans="1:12" x14ac:dyDescent="0.4">
      <c r="A62" s="41" t="s">
        <v>66</v>
      </c>
      <c r="B62" s="79">
        <v>1342.7</v>
      </c>
      <c r="C62" s="74">
        <v>111898</v>
      </c>
      <c r="D62" s="75">
        <v>83.34</v>
      </c>
      <c r="E62" s="80">
        <v>1134.6600000000001</v>
      </c>
      <c r="F62" s="80">
        <v>1323.78</v>
      </c>
      <c r="G62" s="80">
        <v>1512.89</v>
      </c>
      <c r="H62" s="80">
        <v>1702</v>
      </c>
      <c r="I62" s="80">
        <v>2080.2199999999998</v>
      </c>
      <c r="J62" s="80">
        <v>2458.4499999999998</v>
      </c>
      <c r="K62" s="80">
        <v>2836.66</v>
      </c>
      <c r="L62" s="80">
        <v>3404</v>
      </c>
    </row>
    <row r="63" spans="1:12" x14ac:dyDescent="0.4">
      <c r="A63" s="41" t="s">
        <v>67</v>
      </c>
      <c r="B63" s="79">
        <v>177.2</v>
      </c>
      <c r="C63" s="74">
        <v>6188</v>
      </c>
      <c r="D63" s="75">
        <v>34.92</v>
      </c>
      <c r="E63" s="80">
        <v>1102.3800000000001</v>
      </c>
      <c r="F63" s="80">
        <v>1286.1199999999999</v>
      </c>
      <c r="G63" s="80">
        <v>1469.85</v>
      </c>
      <c r="H63" s="80">
        <v>1653.58</v>
      </c>
      <c r="I63" s="80">
        <v>2021.04</v>
      </c>
      <c r="J63" s="80">
        <v>2388.5100000000002</v>
      </c>
      <c r="K63" s="80">
        <v>2755.96</v>
      </c>
      <c r="L63" s="80">
        <v>3307.16</v>
      </c>
    </row>
    <row r="64" spans="1:12" x14ac:dyDescent="0.4">
      <c r="A64" s="41" t="s">
        <v>68</v>
      </c>
      <c r="B64" s="79">
        <v>198.6</v>
      </c>
      <c r="C64" s="74">
        <v>13740</v>
      </c>
      <c r="D64" s="75">
        <v>69.19</v>
      </c>
      <c r="E64" s="80">
        <v>1125.23</v>
      </c>
      <c r="F64" s="80">
        <v>1312.77</v>
      </c>
      <c r="G64" s="80">
        <v>1500.31</v>
      </c>
      <c r="H64" s="80">
        <v>1687.85</v>
      </c>
      <c r="I64" s="80">
        <v>2062.9299999999998</v>
      </c>
      <c r="J64" s="80">
        <v>2438.0100000000002</v>
      </c>
      <c r="K64" s="80">
        <v>2813.08</v>
      </c>
      <c r="L64" s="80">
        <v>3375.7</v>
      </c>
    </row>
    <row r="65" spans="1:12" x14ac:dyDescent="0.4">
      <c r="A65" s="41" t="s">
        <v>69</v>
      </c>
      <c r="B65" s="79">
        <v>510.4</v>
      </c>
      <c r="C65" s="74">
        <v>12494</v>
      </c>
      <c r="D65" s="75">
        <v>24.48</v>
      </c>
      <c r="E65" s="80">
        <v>1095.42</v>
      </c>
      <c r="F65" s="80">
        <v>1278</v>
      </c>
      <c r="G65" s="80">
        <v>1460.57</v>
      </c>
      <c r="H65" s="80">
        <v>1643.14</v>
      </c>
      <c r="I65" s="80">
        <v>2008.28</v>
      </c>
      <c r="J65" s="80">
        <v>2373.4299999999998</v>
      </c>
      <c r="K65" s="80">
        <v>2738.56</v>
      </c>
      <c r="L65" s="80">
        <v>3286.28</v>
      </c>
    </row>
    <row r="66" spans="1:12" x14ac:dyDescent="0.4">
      <c r="A66" s="41" t="s">
        <v>70</v>
      </c>
      <c r="B66" s="79">
        <v>177.4</v>
      </c>
      <c r="C66" s="74">
        <v>9877</v>
      </c>
      <c r="D66" s="75">
        <v>55.69</v>
      </c>
      <c r="E66" s="80">
        <v>1116.23</v>
      </c>
      <c r="F66" s="80">
        <v>1302.27</v>
      </c>
      <c r="G66" s="80">
        <v>1488.31</v>
      </c>
      <c r="H66" s="80">
        <v>1674.35</v>
      </c>
      <c r="I66" s="80">
        <v>2046.43</v>
      </c>
      <c r="J66" s="80">
        <v>2418.5100000000002</v>
      </c>
      <c r="K66" s="80">
        <v>2790.58</v>
      </c>
      <c r="L66" s="80">
        <v>3348.7</v>
      </c>
    </row>
    <row r="67" spans="1:12" x14ac:dyDescent="0.4">
      <c r="C67" s="2"/>
    </row>
    <row r="68" spans="1:12" x14ac:dyDescent="0.4">
      <c r="C68" s="1"/>
    </row>
  </sheetData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68"/>
  <sheetViews>
    <sheetView zoomScale="85" zoomScaleNormal="85" workbookViewId="0">
      <selection activeCell="D9" sqref="D9"/>
    </sheetView>
  </sheetViews>
  <sheetFormatPr defaultRowHeight="14.6" x14ac:dyDescent="0.4"/>
  <cols>
    <col min="1" max="1" width="29.69140625" style="4" customWidth="1"/>
    <col min="2" max="2" width="8.69140625" style="1" customWidth="1"/>
    <col min="3" max="3" width="11.69140625" style="5" bestFit="1" customWidth="1"/>
    <col min="4" max="11" width="9.69140625" style="3" customWidth="1"/>
    <col min="12" max="12" width="9.15234375" style="3" customWidth="1"/>
    <col min="13" max="256" width="9.15234375" style="4"/>
    <col min="257" max="257" width="22.53515625" style="4" bestFit="1" customWidth="1"/>
    <col min="258" max="258" width="8.69140625" style="4" customWidth="1"/>
    <col min="259" max="259" width="10.69140625" style="4" customWidth="1"/>
    <col min="260" max="268" width="9.69140625" style="4" customWidth="1"/>
    <col min="269" max="512" width="9.15234375" style="4"/>
    <col min="513" max="513" width="22.53515625" style="4" bestFit="1" customWidth="1"/>
    <col min="514" max="514" width="8.69140625" style="4" customWidth="1"/>
    <col min="515" max="515" width="10.69140625" style="4" customWidth="1"/>
    <col min="516" max="524" width="9.69140625" style="4" customWidth="1"/>
    <col min="525" max="768" width="9.15234375" style="4"/>
    <col min="769" max="769" width="22.53515625" style="4" bestFit="1" customWidth="1"/>
    <col min="770" max="770" width="8.69140625" style="4" customWidth="1"/>
    <col min="771" max="771" width="10.69140625" style="4" customWidth="1"/>
    <col min="772" max="780" width="9.69140625" style="4" customWidth="1"/>
    <col min="781" max="1024" width="9.15234375" style="4"/>
    <col min="1025" max="1025" width="22.53515625" style="4" bestFit="1" customWidth="1"/>
    <col min="1026" max="1026" width="8.69140625" style="4" customWidth="1"/>
    <col min="1027" max="1027" width="10.69140625" style="4" customWidth="1"/>
    <col min="1028" max="1036" width="9.69140625" style="4" customWidth="1"/>
    <col min="1037" max="1280" width="9.15234375" style="4"/>
    <col min="1281" max="1281" width="22.53515625" style="4" bestFit="1" customWidth="1"/>
    <col min="1282" max="1282" width="8.69140625" style="4" customWidth="1"/>
    <col min="1283" max="1283" width="10.69140625" style="4" customWidth="1"/>
    <col min="1284" max="1292" width="9.69140625" style="4" customWidth="1"/>
    <col min="1293" max="1536" width="9.15234375" style="4"/>
    <col min="1537" max="1537" width="22.53515625" style="4" bestFit="1" customWidth="1"/>
    <col min="1538" max="1538" width="8.69140625" style="4" customWidth="1"/>
    <col min="1539" max="1539" width="10.69140625" style="4" customWidth="1"/>
    <col min="1540" max="1548" width="9.69140625" style="4" customWidth="1"/>
    <col min="1549" max="1792" width="9.15234375" style="4"/>
    <col min="1793" max="1793" width="22.53515625" style="4" bestFit="1" customWidth="1"/>
    <col min="1794" max="1794" width="8.69140625" style="4" customWidth="1"/>
    <col min="1795" max="1795" width="10.69140625" style="4" customWidth="1"/>
    <col min="1796" max="1804" width="9.69140625" style="4" customWidth="1"/>
    <col min="1805" max="2048" width="9.15234375" style="4"/>
    <col min="2049" max="2049" width="22.53515625" style="4" bestFit="1" customWidth="1"/>
    <col min="2050" max="2050" width="8.69140625" style="4" customWidth="1"/>
    <col min="2051" max="2051" width="10.69140625" style="4" customWidth="1"/>
    <col min="2052" max="2060" width="9.69140625" style="4" customWidth="1"/>
    <col min="2061" max="2304" width="9.15234375" style="4"/>
    <col min="2305" max="2305" width="22.53515625" style="4" bestFit="1" customWidth="1"/>
    <col min="2306" max="2306" width="8.69140625" style="4" customWidth="1"/>
    <col min="2307" max="2307" width="10.69140625" style="4" customWidth="1"/>
    <col min="2308" max="2316" width="9.69140625" style="4" customWidth="1"/>
    <col min="2317" max="2560" width="9.15234375" style="4"/>
    <col min="2561" max="2561" width="22.53515625" style="4" bestFit="1" customWidth="1"/>
    <col min="2562" max="2562" width="8.69140625" style="4" customWidth="1"/>
    <col min="2563" max="2563" width="10.69140625" style="4" customWidth="1"/>
    <col min="2564" max="2572" width="9.69140625" style="4" customWidth="1"/>
    <col min="2573" max="2816" width="9.15234375" style="4"/>
    <col min="2817" max="2817" width="22.53515625" style="4" bestFit="1" customWidth="1"/>
    <col min="2818" max="2818" width="8.69140625" style="4" customWidth="1"/>
    <col min="2819" max="2819" width="10.69140625" style="4" customWidth="1"/>
    <col min="2820" max="2828" width="9.69140625" style="4" customWidth="1"/>
    <col min="2829" max="3072" width="9.15234375" style="4"/>
    <col min="3073" max="3073" width="22.53515625" style="4" bestFit="1" customWidth="1"/>
    <col min="3074" max="3074" width="8.69140625" style="4" customWidth="1"/>
    <col min="3075" max="3075" width="10.69140625" style="4" customWidth="1"/>
    <col min="3076" max="3084" width="9.69140625" style="4" customWidth="1"/>
    <col min="3085" max="3328" width="9.15234375" style="4"/>
    <col min="3329" max="3329" width="22.53515625" style="4" bestFit="1" customWidth="1"/>
    <col min="3330" max="3330" width="8.69140625" style="4" customWidth="1"/>
    <col min="3331" max="3331" width="10.69140625" style="4" customWidth="1"/>
    <col min="3332" max="3340" width="9.69140625" style="4" customWidth="1"/>
    <col min="3341" max="3584" width="9.15234375" style="4"/>
    <col min="3585" max="3585" width="22.53515625" style="4" bestFit="1" customWidth="1"/>
    <col min="3586" max="3586" width="8.69140625" style="4" customWidth="1"/>
    <col min="3587" max="3587" width="10.69140625" style="4" customWidth="1"/>
    <col min="3588" max="3596" width="9.69140625" style="4" customWidth="1"/>
    <col min="3597" max="3840" width="9.15234375" style="4"/>
    <col min="3841" max="3841" width="22.53515625" style="4" bestFit="1" customWidth="1"/>
    <col min="3842" max="3842" width="8.69140625" style="4" customWidth="1"/>
    <col min="3843" max="3843" width="10.69140625" style="4" customWidth="1"/>
    <col min="3844" max="3852" width="9.69140625" style="4" customWidth="1"/>
    <col min="3853" max="4096" width="9.15234375" style="4"/>
    <col min="4097" max="4097" width="22.53515625" style="4" bestFit="1" customWidth="1"/>
    <col min="4098" max="4098" width="8.69140625" style="4" customWidth="1"/>
    <col min="4099" max="4099" width="10.69140625" style="4" customWidth="1"/>
    <col min="4100" max="4108" width="9.69140625" style="4" customWidth="1"/>
    <col min="4109" max="4352" width="9.15234375" style="4"/>
    <col min="4353" max="4353" width="22.53515625" style="4" bestFit="1" customWidth="1"/>
    <col min="4354" max="4354" width="8.69140625" style="4" customWidth="1"/>
    <col min="4355" max="4355" width="10.69140625" style="4" customWidth="1"/>
    <col min="4356" max="4364" width="9.69140625" style="4" customWidth="1"/>
    <col min="4365" max="4608" width="9.15234375" style="4"/>
    <col min="4609" max="4609" width="22.53515625" style="4" bestFit="1" customWidth="1"/>
    <col min="4610" max="4610" width="8.69140625" style="4" customWidth="1"/>
    <col min="4611" max="4611" width="10.69140625" style="4" customWidth="1"/>
    <col min="4612" max="4620" width="9.69140625" style="4" customWidth="1"/>
    <col min="4621" max="4864" width="9.15234375" style="4"/>
    <col min="4865" max="4865" width="22.53515625" style="4" bestFit="1" customWidth="1"/>
    <col min="4866" max="4866" width="8.69140625" style="4" customWidth="1"/>
    <col min="4867" max="4867" width="10.69140625" style="4" customWidth="1"/>
    <col min="4868" max="4876" width="9.69140625" style="4" customWidth="1"/>
    <col min="4877" max="5120" width="9.15234375" style="4"/>
    <col min="5121" max="5121" width="22.53515625" style="4" bestFit="1" customWidth="1"/>
    <col min="5122" max="5122" width="8.69140625" style="4" customWidth="1"/>
    <col min="5123" max="5123" width="10.69140625" style="4" customWidth="1"/>
    <col min="5124" max="5132" width="9.69140625" style="4" customWidth="1"/>
    <col min="5133" max="5376" width="9.15234375" style="4"/>
    <col min="5377" max="5377" width="22.53515625" style="4" bestFit="1" customWidth="1"/>
    <col min="5378" max="5378" width="8.69140625" style="4" customWidth="1"/>
    <col min="5379" max="5379" width="10.69140625" style="4" customWidth="1"/>
    <col min="5380" max="5388" width="9.69140625" style="4" customWidth="1"/>
    <col min="5389" max="5632" width="9.15234375" style="4"/>
    <col min="5633" max="5633" width="22.53515625" style="4" bestFit="1" customWidth="1"/>
    <col min="5634" max="5634" width="8.69140625" style="4" customWidth="1"/>
    <col min="5635" max="5635" width="10.69140625" style="4" customWidth="1"/>
    <col min="5636" max="5644" width="9.69140625" style="4" customWidth="1"/>
    <col min="5645" max="5888" width="9.15234375" style="4"/>
    <col min="5889" max="5889" width="22.53515625" style="4" bestFit="1" customWidth="1"/>
    <col min="5890" max="5890" width="8.69140625" style="4" customWidth="1"/>
    <col min="5891" max="5891" width="10.69140625" style="4" customWidth="1"/>
    <col min="5892" max="5900" width="9.69140625" style="4" customWidth="1"/>
    <col min="5901" max="6144" width="9.15234375" style="4"/>
    <col min="6145" max="6145" width="22.53515625" style="4" bestFit="1" customWidth="1"/>
    <col min="6146" max="6146" width="8.69140625" style="4" customWidth="1"/>
    <col min="6147" max="6147" width="10.69140625" style="4" customWidth="1"/>
    <col min="6148" max="6156" width="9.69140625" style="4" customWidth="1"/>
    <col min="6157" max="6400" width="9.15234375" style="4"/>
    <col min="6401" max="6401" width="22.53515625" style="4" bestFit="1" customWidth="1"/>
    <col min="6402" max="6402" width="8.69140625" style="4" customWidth="1"/>
    <col min="6403" max="6403" width="10.69140625" style="4" customWidth="1"/>
    <col min="6404" max="6412" width="9.69140625" style="4" customWidth="1"/>
    <col min="6413" max="6656" width="9.15234375" style="4"/>
    <col min="6657" max="6657" width="22.53515625" style="4" bestFit="1" customWidth="1"/>
    <col min="6658" max="6658" width="8.69140625" style="4" customWidth="1"/>
    <col min="6659" max="6659" width="10.69140625" style="4" customWidth="1"/>
    <col min="6660" max="6668" width="9.69140625" style="4" customWidth="1"/>
    <col min="6669" max="6912" width="9.15234375" style="4"/>
    <col min="6913" max="6913" width="22.53515625" style="4" bestFit="1" customWidth="1"/>
    <col min="6914" max="6914" width="8.69140625" style="4" customWidth="1"/>
    <col min="6915" max="6915" width="10.69140625" style="4" customWidth="1"/>
    <col min="6916" max="6924" width="9.69140625" style="4" customWidth="1"/>
    <col min="6925" max="7168" width="9.15234375" style="4"/>
    <col min="7169" max="7169" width="22.53515625" style="4" bestFit="1" customWidth="1"/>
    <col min="7170" max="7170" width="8.69140625" style="4" customWidth="1"/>
    <col min="7171" max="7171" width="10.69140625" style="4" customWidth="1"/>
    <col min="7172" max="7180" width="9.69140625" style="4" customWidth="1"/>
    <col min="7181" max="7424" width="9.15234375" style="4"/>
    <col min="7425" max="7425" width="22.53515625" style="4" bestFit="1" customWidth="1"/>
    <col min="7426" max="7426" width="8.69140625" style="4" customWidth="1"/>
    <col min="7427" max="7427" width="10.69140625" style="4" customWidth="1"/>
    <col min="7428" max="7436" width="9.69140625" style="4" customWidth="1"/>
    <col min="7437" max="7680" width="9.15234375" style="4"/>
    <col min="7681" max="7681" width="22.53515625" style="4" bestFit="1" customWidth="1"/>
    <col min="7682" max="7682" width="8.69140625" style="4" customWidth="1"/>
    <col min="7683" max="7683" width="10.69140625" style="4" customWidth="1"/>
    <col min="7684" max="7692" width="9.69140625" style="4" customWidth="1"/>
    <col min="7693" max="7936" width="9.15234375" style="4"/>
    <col min="7937" max="7937" width="22.53515625" style="4" bestFit="1" customWidth="1"/>
    <col min="7938" max="7938" width="8.69140625" style="4" customWidth="1"/>
    <col min="7939" max="7939" width="10.69140625" style="4" customWidth="1"/>
    <col min="7940" max="7948" width="9.69140625" style="4" customWidth="1"/>
    <col min="7949" max="8192" width="9.15234375" style="4"/>
    <col min="8193" max="8193" width="22.53515625" style="4" bestFit="1" customWidth="1"/>
    <col min="8194" max="8194" width="8.69140625" style="4" customWidth="1"/>
    <col min="8195" max="8195" width="10.69140625" style="4" customWidth="1"/>
    <col min="8196" max="8204" width="9.69140625" style="4" customWidth="1"/>
    <col min="8205" max="8448" width="9.15234375" style="4"/>
    <col min="8449" max="8449" width="22.53515625" style="4" bestFit="1" customWidth="1"/>
    <col min="8450" max="8450" width="8.69140625" style="4" customWidth="1"/>
    <col min="8451" max="8451" width="10.69140625" style="4" customWidth="1"/>
    <col min="8452" max="8460" width="9.69140625" style="4" customWidth="1"/>
    <col min="8461" max="8704" width="9.15234375" style="4"/>
    <col min="8705" max="8705" width="22.53515625" style="4" bestFit="1" customWidth="1"/>
    <col min="8706" max="8706" width="8.69140625" style="4" customWidth="1"/>
    <col min="8707" max="8707" width="10.69140625" style="4" customWidth="1"/>
    <col min="8708" max="8716" width="9.69140625" style="4" customWidth="1"/>
    <col min="8717" max="8960" width="9.15234375" style="4"/>
    <col min="8961" max="8961" width="22.53515625" style="4" bestFit="1" customWidth="1"/>
    <col min="8962" max="8962" width="8.69140625" style="4" customWidth="1"/>
    <col min="8963" max="8963" width="10.69140625" style="4" customWidth="1"/>
    <col min="8964" max="8972" width="9.69140625" style="4" customWidth="1"/>
    <col min="8973" max="9216" width="9.15234375" style="4"/>
    <col min="9217" max="9217" width="22.53515625" style="4" bestFit="1" customWidth="1"/>
    <col min="9218" max="9218" width="8.69140625" style="4" customWidth="1"/>
    <col min="9219" max="9219" width="10.69140625" style="4" customWidth="1"/>
    <col min="9220" max="9228" width="9.69140625" style="4" customWidth="1"/>
    <col min="9229" max="9472" width="9.15234375" style="4"/>
    <col min="9473" max="9473" width="22.53515625" style="4" bestFit="1" customWidth="1"/>
    <col min="9474" max="9474" width="8.69140625" style="4" customWidth="1"/>
    <col min="9475" max="9475" width="10.69140625" style="4" customWidth="1"/>
    <col min="9476" max="9484" width="9.69140625" style="4" customWidth="1"/>
    <col min="9485" max="9728" width="9.15234375" style="4"/>
    <col min="9729" max="9729" width="22.53515625" style="4" bestFit="1" customWidth="1"/>
    <col min="9730" max="9730" width="8.69140625" style="4" customWidth="1"/>
    <col min="9731" max="9731" width="10.69140625" style="4" customWidth="1"/>
    <col min="9732" max="9740" width="9.69140625" style="4" customWidth="1"/>
    <col min="9741" max="9984" width="9.15234375" style="4"/>
    <col min="9985" max="9985" width="22.53515625" style="4" bestFit="1" customWidth="1"/>
    <col min="9986" max="9986" width="8.69140625" style="4" customWidth="1"/>
    <col min="9987" max="9987" width="10.69140625" style="4" customWidth="1"/>
    <col min="9988" max="9996" width="9.69140625" style="4" customWidth="1"/>
    <col min="9997" max="10240" width="9.15234375" style="4"/>
    <col min="10241" max="10241" width="22.53515625" style="4" bestFit="1" customWidth="1"/>
    <col min="10242" max="10242" width="8.69140625" style="4" customWidth="1"/>
    <col min="10243" max="10243" width="10.69140625" style="4" customWidth="1"/>
    <col min="10244" max="10252" width="9.69140625" style="4" customWidth="1"/>
    <col min="10253" max="10496" width="9.15234375" style="4"/>
    <col min="10497" max="10497" width="22.53515625" style="4" bestFit="1" customWidth="1"/>
    <col min="10498" max="10498" width="8.69140625" style="4" customWidth="1"/>
    <col min="10499" max="10499" width="10.69140625" style="4" customWidth="1"/>
    <col min="10500" max="10508" width="9.69140625" style="4" customWidth="1"/>
    <col min="10509" max="10752" width="9.15234375" style="4"/>
    <col min="10753" max="10753" width="22.53515625" style="4" bestFit="1" customWidth="1"/>
    <col min="10754" max="10754" width="8.69140625" style="4" customWidth="1"/>
    <col min="10755" max="10755" width="10.69140625" style="4" customWidth="1"/>
    <col min="10756" max="10764" width="9.69140625" style="4" customWidth="1"/>
    <col min="10765" max="11008" width="9.15234375" style="4"/>
    <col min="11009" max="11009" width="22.53515625" style="4" bestFit="1" customWidth="1"/>
    <col min="11010" max="11010" width="8.69140625" style="4" customWidth="1"/>
    <col min="11011" max="11011" width="10.69140625" style="4" customWidth="1"/>
    <col min="11012" max="11020" width="9.69140625" style="4" customWidth="1"/>
    <col min="11021" max="11264" width="9.15234375" style="4"/>
    <col min="11265" max="11265" width="22.53515625" style="4" bestFit="1" customWidth="1"/>
    <col min="11266" max="11266" width="8.69140625" style="4" customWidth="1"/>
    <col min="11267" max="11267" width="10.69140625" style="4" customWidth="1"/>
    <col min="11268" max="11276" width="9.69140625" style="4" customWidth="1"/>
    <col min="11277" max="11520" width="9.15234375" style="4"/>
    <col min="11521" max="11521" width="22.53515625" style="4" bestFit="1" customWidth="1"/>
    <col min="11522" max="11522" width="8.69140625" style="4" customWidth="1"/>
    <col min="11523" max="11523" width="10.69140625" style="4" customWidth="1"/>
    <col min="11524" max="11532" width="9.69140625" style="4" customWidth="1"/>
    <col min="11533" max="11776" width="9.15234375" style="4"/>
    <col min="11777" max="11777" width="22.53515625" style="4" bestFit="1" customWidth="1"/>
    <col min="11778" max="11778" width="8.69140625" style="4" customWidth="1"/>
    <col min="11779" max="11779" width="10.69140625" style="4" customWidth="1"/>
    <col min="11780" max="11788" width="9.69140625" style="4" customWidth="1"/>
    <col min="11789" max="12032" width="9.15234375" style="4"/>
    <col min="12033" max="12033" width="22.53515625" style="4" bestFit="1" customWidth="1"/>
    <col min="12034" max="12034" width="8.69140625" style="4" customWidth="1"/>
    <col min="12035" max="12035" width="10.69140625" style="4" customWidth="1"/>
    <col min="12036" max="12044" width="9.69140625" style="4" customWidth="1"/>
    <col min="12045" max="12288" width="9.15234375" style="4"/>
    <col min="12289" max="12289" width="22.53515625" style="4" bestFit="1" customWidth="1"/>
    <col min="12290" max="12290" width="8.69140625" style="4" customWidth="1"/>
    <col min="12291" max="12291" width="10.69140625" style="4" customWidth="1"/>
    <col min="12292" max="12300" width="9.69140625" style="4" customWidth="1"/>
    <col min="12301" max="12544" width="9.15234375" style="4"/>
    <col min="12545" max="12545" width="22.53515625" style="4" bestFit="1" customWidth="1"/>
    <col min="12546" max="12546" width="8.69140625" style="4" customWidth="1"/>
    <col min="12547" max="12547" width="10.69140625" style="4" customWidth="1"/>
    <col min="12548" max="12556" width="9.69140625" style="4" customWidth="1"/>
    <col min="12557" max="12800" width="9.15234375" style="4"/>
    <col min="12801" max="12801" width="22.53515625" style="4" bestFit="1" customWidth="1"/>
    <col min="12802" max="12802" width="8.69140625" style="4" customWidth="1"/>
    <col min="12803" max="12803" width="10.69140625" style="4" customWidth="1"/>
    <col min="12804" max="12812" width="9.69140625" style="4" customWidth="1"/>
    <col min="12813" max="13056" width="9.15234375" style="4"/>
    <col min="13057" max="13057" width="22.53515625" style="4" bestFit="1" customWidth="1"/>
    <col min="13058" max="13058" width="8.69140625" style="4" customWidth="1"/>
    <col min="13059" max="13059" width="10.69140625" style="4" customWidth="1"/>
    <col min="13060" max="13068" width="9.69140625" style="4" customWidth="1"/>
    <col min="13069" max="13312" width="9.15234375" style="4"/>
    <col min="13313" max="13313" width="22.53515625" style="4" bestFit="1" customWidth="1"/>
    <col min="13314" max="13314" width="8.69140625" style="4" customWidth="1"/>
    <col min="13315" max="13315" width="10.69140625" style="4" customWidth="1"/>
    <col min="13316" max="13324" width="9.69140625" style="4" customWidth="1"/>
    <col min="13325" max="13568" width="9.15234375" style="4"/>
    <col min="13569" max="13569" width="22.53515625" style="4" bestFit="1" customWidth="1"/>
    <col min="13570" max="13570" width="8.69140625" style="4" customWidth="1"/>
    <col min="13571" max="13571" width="10.69140625" style="4" customWidth="1"/>
    <col min="13572" max="13580" width="9.69140625" style="4" customWidth="1"/>
    <col min="13581" max="13824" width="9.15234375" style="4"/>
    <col min="13825" max="13825" width="22.53515625" style="4" bestFit="1" customWidth="1"/>
    <col min="13826" max="13826" width="8.69140625" style="4" customWidth="1"/>
    <col min="13827" max="13827" width="10.69140625" style="4" customWidth="1"/>
    <col min="13828" max="13836" width="9.69140625" style="4" customWidth="1"/>
    <col min="13837" max="14080" width="9.15234375" style="4"/>
    <col min="14081" max="14081" width="22.53515625" style="4" bestFit="1" customWidth="1"/>
    <col min="14082" max="14082" width="8.69140625" style="4" customWidth="1"/>
    <col min="14083" max="14083" width="10.69140625" style="4" customWidth="1"/>
    <col min="14084" max="14092" width="9.69140625" style="4" customWidth="1"/>
    <col min="14093" max="14336" width="9.15234375" style="4"/>
    <col min="14337" max="14337" width="22.53515625" style="4" bestFit="1" customWidth="1"/>
    <col min="14338" max="14338" width="8.69140625" style="4" customWidth="1"/>
    <col min="14339" max="14339" width="10.69140625" style="4" customWidth="1"/>
    <col min="14340" max="14348" width="9.69140625" style="4" customWidth="1"/>
    <col min="14349" max="14592" width="9.15234375" style="4"/>
    <col min="14593" max="14593" width="22.53515625" style="4" bestFit="1" customWidth="1"/>
    <col min="14594" max="14594" width="8.69140625" style="4" customWidth="1"/>
    <col min="14595" max="14595" width="10.69140625" style="4" customWidth="1"/>
    <col min="14596" max="14604" width="9.69140625" style="4" customWidth="1"/>
    <col min="14605" max="14848" width="9.15234375" style="4"/>
    <col min="14849" max="14849" width="22.53515625" style="4" bestFit="1" customWidth="1"/>
    <col min="14850" max="14850" width="8.69140625" style="4" customWidth="1"/>
    <col min="14851" max="14851" width="10.69140625" style="4" customWidth="1"/>
    <col min="14852" max="14860" width="9.69140625" style="4" customWidth="1"/>
    <col min="14861" max="15104" width="9.15234375" style="4"/>
    <col min="15105" max="15105" width="22.53515625" style="4" bestFit="1" customWidth="1"/>
    <col min="15106" max="15106" width="8.69140625" style="4" customWidth="1"/>
    <col min="15107" max="15107" width="10.69140625" style="4" customWidth="1"/>
    <col min="15108" max="15116" width="9.69140625" style="4" customWidth="1"/>
    <col min="15117" max="15360" width="9.15234375" style="4"/>
    <col min="15361" max="15361" width="22.53515625" style="4" bestFit="1" customWidth="1"/>
    <col min="15362" max="15362" width="8.69140625" style="4" customWidth="1"/>
    <col min="15363" max="15363" width="10.69140625" style="4" customWidth="1"/>
    <col min="15364" max="15372" width="9.69140625" style="4" customWidth="1"/>
    <col min="15373" max="15616" width="9.15234375" style="4"/>
    <col min="15617" max="15617" width="22.53515625" style="4" bestFit="1" customWidth="1"/>
    <col min="15618" max="15618" width="8.69140625" style="4" customWidth="1"/>
    <col min="15619" max="15619" width="10.69140625" style="4" customWidth="1"/>
    <col min="15620" max="15628" width="9.69140625" style="4" customWidth="1"/>
    <col min="15629" max="15872" width="9.15234375" style="4"/>
    <col min="15873" max="15873" width="22.53515625" style="4" bestFit="1" customWidth="1"/>
    <col min="15874" max="15874" width="8.69140625" style="4" customWidth="1"/>
    <col min="15875" max="15875" width="10.69140625" style="4" customWidth="1"/>
    <col min="15876" max="15884" width="9.69140625" style="4" customWidth="1"/>
    <col min="15885" max="16128" width="9.15234375" style="4"/>
    <col min="16129" max="16129" width="22.53515625" style="4" bestFit="1" customWidth="1"/>
    <col min="16130" max="16130" width="8.69140625" style="4" customWidth="1"/>
    <col min="16131" max="16131" width="10.69140625" style="4" customWidth="1"/>
    <col min="16132" max="16140" width="9.69140625" style="4" customWidth="1"/>
    <col min="16141" max="16384" width="9.15234375" style="4"/>
  </cols>
  <sheetData>
    <row r="1" spans="1:12" s="102" customFormat="1" ht="51" customHeight="1" x14ac:dyDescent="0.4">
      <c r="A1" s="99" t="s">
        <v>150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1"/>
    </row>
    <row r="2" spans="1:12" x14ac:dyDescent="0.4">
      <c r="A2" s="32"/>
      <c r="B2" s="33"/>
      <c r="C2" s="34"/>
      <c r="D2" s="35"/>
      <c r="E2" s="36"/>
      <c r="F2" s="36"/>
      <c r="G2" s="36"/>
      <c r="H2" s="36"/>
      <c r="I2" s="36"/>
      <c r="J2" s="36"/>
      <c r="K2" s="36"/>
      <c r="L2" s="36"/>
    </row>
    <row r="3" spans="1:12" s="31" customFormat="1" x14ac:dyDescent="0.4">
      <c r="A3" s="37" t="s">
        <v>133</v>
      </c>
      <c r="B3" s="38" t="s">
        <v>1</v>
      </c>
      <c r="C3" s="39" t="s">
        <v>2</v>
      </c>
      <c r="D3" s="40" t="s">
        <v>3</v>
      </c>
      <c r="E3" s="40" t="s">
        <v>4</v>
      </c>
      <c r="F3" s="40" t="s">
        <v>5</v>
      </c>
      <c r="G3" s="40" t="s">
        <v>6</v>
      </c>
      <c r="H3" s="40" t="s">
        <v>3</v>
      </c>
      <c r="I3" s="40" t="s">
        <v>7</v>
      </c>
      <c r="J3" s="40" t="s">
        <v>8</v>
      </c>
      <c r="K3" s="40" t="s">
        <v>9</v>
      </c>
      <c r="L3" s="40" t="s">
        <v>10</v>
      </c>
    </row>
    <row r="4" spans="1:12" x14ac:dyDescent="0.4">
      <c r="A4" s="32"/>
      <c r="B4" s="33"/>
      <c r="C4" s="34"/>
      <c r="D4" s="36"/>
      <c r="E4" s="36"/>
      <c r="F4" s="36"/>
      <c r="G4" s="36"/>
      <c r="H4" s="36"/>
      <c r="I4" s="36"/>
      <c r="J4" s="36"/>
      <c r="K4" s="36"/>
      <c r="L4" s="36"/>
    </row>
    <row r="5" spans="1:12" x14ac:dyDescent="0.4">
      <c r="A5" s="41" t="s">
        <v>11</v>
      </c>
      <c r="B5" s="94">
        <v>48602.1</v>
      </c>
      <c r="C5" s="86">
        <v>63844205</v>
      </c>
      <c r="D5" s="87">
        <v>1313.61</v>
      </c>
      <c r="E5" s="88">
        <v>875.74</v>
      </c>
      <c r="F5" s="87">
        <v>1021.7</v>
      </c>
      <c r="G5" s="87">
        <v>1167.6500000000001</v>
      </c>
      <c r="H5" s="87">
        <v>1313.61</v>
      </c>
      <c r="I5" s="87">
        <v>1605.52</v>
      </c>
      <c r="J5" s="87">
        <v>1897.44</v>
      </c>
      <c r="K5" s="87">
        <v>2189.35</v>
      </c>
      <c r="L5" s="87">
        <v>2627.22</v>
      </c>
    </row>
    <row r="6" spans="1:12" x14ac:dyDescent="0.4">
      <c r="A6" s="41" t="s">
        <v>151</v>
      </c>
      <c r="B6" s="95">
        <v>48602.1</v>
      </c>
      <c r="C6" s="89">
        <v>5102734</v>
      </c>
      <c r="D6" s="90">
        <v>104.99</v>
      </c>
      <c r="E6" s="90">
        <v>69.989999999999995</v>
      </c>
      <c r="F6" s="90">
        <v>81.66</v>
      </c>
      <c r="G6" s="90">
        <v>93.32</v>
      </c>
      <c r="H6" s="90">
        <v>104.99</v>
      </c>
      <c r="I6" s="90">
        <v>128.32</v>
      </c>
      <c r="J6" s="90">
        <v>151.65</v>
      </c>
      <c r="K6" s="90">
        <v>174.98</v>
      </c>
      <c r="L6" s="90">
        <v>209.98</v>
      </c>
    </row>
    <row r="7" spans="1:12" x14ac:dyDescent="0.4">
      <c r="A7" s="41" t="s">
        <v>71</v>
      </c>
      <c r="B7" s="95">
        <v>48602.1</v>
      </c>
      <c r="C7" s="89">
        <v>9687371</v>
      </c>
      <c r="D7" s="90">
        <v>199.32</v>
      </c>
      <c r="E7" s="90">
        <v>132.88</v>
      </c>
      <c r="F7" s="90">
        <v>155.03</v>
      </c>
      <c r="G7" s="90">
        <v>177.17</v>
      </c>
      <c r="H7" s="90">
        <v>199.32</v>
      </c>
      <c r="I7" s="90">
        <v>243.61</v>
      </c>
      <c r="J7" s="90">
        <v>287.91000000000003</v>
      </c>
      <c r="K7" s="90">
        <v>332.2</v>
      </c>
      <c r="L7" s="90">
        <v>398.64</v>
      </c>
    </row>
    <row r="8" spans="1:12" x14ac:dyDescent="0.4">
      <c r="A8" s="41" t="s">
        <v>72</v>
      </c>
      <c r="B8" s="95">
        <v>48602.1</v>
      </c>
      <c r="C8" s="89">
        <v>4010159</v>
      </c>
      <c r="D8" s="90">
        <v>82.51</v>
      </c>
      <c r="E8" s="90">
        <v>55.01</v>
      </c>
      <c r="F8" s="90">
        <v>64.17</v>
      </c>
      <c r="G8" s="90">
        <v>73.34</v>
      </c>
      <c r="H8" s="90">
        <v>82.51</v>
      </c>
      <c r="I8" s="90">
        <v>100.85</v>
      </c>
      <c r="J8" s="90">
        <v>119.18</v>
      </c>
      <c r="K8" s="90">
        <v>137.52000000000001</v>
      </c>
      <c r="L8" s="90">
        <v>165.02</v>
      </c>
    </row>
    <row r="9" spans="1:12" x14ac:dyDescent="0.4">
      <c r="A9" s="41"/>
      <c r="B9" s="42"/>
      <c r="C9" s="43"/>
      <c r="D9" s="91"/>
      <c r="E9" s="91"/>
      <c r="F9" s="91"/>
      <c r="G9" s="91"/>
      <c r="H9" s="91"/>
      <c r="I9" s="91"/>
      <c r="J9" s="91"/>
      <c r="K9" s="91"/>
      <c r="L9" s="91"/>
    </row>
    <row r="10" spans="1:12" x14ac:dyDescent="0.4">
      <c r="A10" s="46" t="s">
        <v>14</v>
      </c>
      <c r="B10" s="96">
        <v>158.5</v>
      </c>
      <c r="C10" s="89">
        <v>4299</v>
      </c>
      <c r="D10" s="90">
        <v>27.12</v>
      </c>
      <c r="E10" s="92">
        <v>1151.7</v>
      </c>
      <c r="F10" s="92">
        <v>1343.65</v>
      </c>
      <c r="G10" s="92">
        <v>1535.59</v>
      </c>
      <c r="H10" s="92">
        <v>1727.55</v>
      </c>
      <c r="I10" s="92">
        <v>2111.4499999999998</v>
      </c>
      <c r="J10" s="92">
        <v>2495.35</v>
      </c>
      <c r="K10" s="92">
        <v>2879.25</v>
      </c>
      <c r="L10" s="92">
        <v>3455.1</v>
      </c>
    </row>
    <row r="11" spans="1:12" x14ac:dyDescent="0.4">
      <c r="A11" s="46" t="s">
        <v>15</v>
      </c>
      <c r="B11" s="96">
        <v>78.400000000000006</v>
      </c>
      <c r="C11" s="89">
        <v>2810</v>
      </c>
      <c r="D11" s="90">
        <v>35.840000000000003</v>
      </c>
      <c r="E11" s="92">
        <v>1157.51</v>
      </c>
      <c r="F11" s="92">
        <v>1350.44</v>
      </c>
      <c r="G11" s="92">
        <v>1543.34</v>
      </c>
      <c r="H11" s="92">
        <v>1736.27</v>
      </c>
      <c r="I11" s="92">
        <v>2122.1</v>
      </c>
      <c r="J11" s="92">
        <v>2507.9499999999998</v>
      </c>
      <c r="K11" s="92">
        <v>2893.78</v>
      </c>
      <c r="L11" s="92">
        <v>3472.54</v>
      </c>
    </row>
    <row r="12" spans="1:12" x14ac:dyDescent="0.4">
      <c r="A12" s="46" t="s">
        <v>16</v>
      </c>
      <c r="B12" s="96">
        <v>232.1</v>
      </c>
      <c r="C12" s="89">
        <v>8750</v>
      </c>
      <c r="D12" s="90">
        <v>37.700000000000003</v>
      </c>
      <c r="E12" s="92">
        <v>1158.75</v>
      </c>
      <c r="F12" s="92">
        <v>1351.88</v>
      </c>
      <c r="G12" s="92">
        <v>1544.99</v>
      </c>
      <c r="H12" s="92">
        <v>1738.13</v>
      </c>
      <c r="I12" s="92">
        <v>2124.38</v>
      </c>
      <c r="J12" s="92">
        <v>2510.64</v>
      </c>
      <c r="K12" s="92">
        <v>2896.88</v>
      </c>
      <c r="L12" s="92">
        <v>3476.26</v>
      </c>
    </row>
    <row r="13" spans="1:12" x14ac:dyDescent="0.4">
      <c r="A13" s="46" t="s">
        <v>17</v>
      </c>
      <c r="B13" s="96">
        <v>192.7</v>
      </c>
      <c r="C13" s="89">
        <v>3500</v>
      </c>
      <c r="D13" s="90">
        <v>18.16</v>
      </c>
      <c r="E13" s="92">
        <v>1145.73</v>
      </c>
      <c r="F13" s="92">
        <v>1336.68</v>
      </c>
      <c r="G13" s="92">
        <v>1527.62</v>
      </c>
      <c r="H13" s="92">
        <v>1718.59</v>
      </c>
      <c r="I13" s="92">
        <v>2100.5</v>
      </c>
      <c r="J13" s="92">
        <v>2482.41</v>
      </c>
      <c r="K13" s="92">
        <v>2864.32</v>
      </c>
      <c r="L13" s="92">
        <v>3437.18</v>
      </c>
    </row>
    <row r="14" spans="1:12" x14ac:dyDescent="0.4">
      <c r="A14" s="46" t="s">
        <v>73</v>
      </c>
      <c r="B14" s="96">
        <v>518.20000000000005</v>
      </c>
      <c r="C14" s="89">
        <v>23000</v>
      </c>
      <c r="D14" s="90">
        <v>44.38</v>
      </c>
      <c r="E14" s="92">
        <v>1163.21</v>
      </c>
      <c r="F14" s="92">
        <v>1357.08</v>
      </c>
      <c r="G14" s="92">
        <v>1550.93</v>
      </c>
      <c r="H14" s="92">
        <v>1744.81</v>
      </c>
      <c r="I14" s="92">
        <v>2132.54</v>
      </c>
      <c r="J14" s="92">
        <v>2520.2800000000002</v>
      </c>
      <c r="K14" s="92">
        <v>2908.02</v>
      </c>
      <c r="L14" s="92">
        <v>3489.62</v>
      </c>
    </row>
    <row r="15" spans="1:12" x14ac:dyDescent="0.4">
      <c r="A15" s="46" t="s">
        <v>74</v>
      </c>
      <c r="B15" s="96">
        <v>1015.5</v>
      </c>
      <c r="C15" s="89">
        <v>50000</v>
      </c>
      <c r="D15" s="90">
        <v>49.24</v>
      </c>
      <c r="E15" s="92">
        <v>1166.45</v>
      </c>
      <c r="F15" s="92">
        <v>1360.86</v>
      </c>
      <c r="G15" s="92">
        <v>1555.25</v>
      </c>
      <c r="H15" s="92">
        <v>1749.67</v>
      </c>
      <c r="I15" s="92">
        <v>2138.48</v>
      </c>
      <c r="J15" s="92">
        <v>2527.3000000000002</v>
      </c>
      <c r="K15" s="92">
        <v>2916.12</v>
      </c>
      <c r="L15" s="92">
        <v>3499.34</v>
      </c>
    </row>
    <row r="16" spans="1:12" x14ac:dyDescent="0.4">
      <c r="A16" s="46" t="s">
        <v>75</v>
      </c>
      <c r="B16" s="96">
        <v>3485.3</v>
      </c>
      <c r="C16" s="89">
        <v>154503</v>
      </c>
      <c r="D16" s="90">
        <v>44.33</v>
      </c>
      <c r="E16" s="92">
        <v>1163.17</v>
      </c>
      <c r="F16" s="92">
        <v>1357.04</v>
      </c>
      <c r="G16" s="92">
        <v>1550.88</v>
      </c>
      <c r="H16" s="92">
        <v>1744.76</v>
      </c>
      <c r="I16" s="92">
        <v>2132.48</v>
      </c>
      <c r="J16" s="92">
        <v>2520.21</v>
      </c>
      <c r="K16" s="92">
        <v>2907.93</v>
      </c>
      <c r="L16" s="92">
        <v>3489.52</v>
      </c>
    </row>
    <row r="17" spans="1:12" x14ac:dyDescent="0.4">
      <c r="A17" s="46" t="s">
        <v>21</v>
      </c>
      <c r="B17" s="96">
        <v>1130</v>
      </c>
      <c r="C17" s="89">
        <v>14509</v>
      </c>
      <c r="D17" s="90">
        <v>12.84</v>
      </c>
      <c r="E17" s="92">
        <v>1142.18</v>
      </c>
      <c r="F17" s="92">
        <v>1332.55</v>
      </c>
      <c r="G17" s="92">
        <v>1522.89</v>
      </c>
      <c r="H17" s="92">
        <v>1713.27</v>
      </c>
      <c r="I17" s="92">
        <v>2093.9899999999998</v>
      </c>
      <c r="J17" s="92">
        <v>2474.73</v>
      </c>
      <c r="K17" s="92">
        <v>2855.45</v>
      </c>
      <c r="L17" s="92">
        <v>3426.54</v>
      </c>
    </row>
    <row r="18" spans="1:12" x14ac:dyDescent="0.4">
      <c r="A18" s="46" t="s">
        <v>22</v>
      </c>
      <c r="B18" s="96">
        <v>191.2</v>
      </c>
      <c r="C18" s="89">
        <v>12021</v>
      </c>
      <c r="D18" s="90">
        <v>62.87</v>
      </c>
      <c r="E18" s="92">
        <v>1175.53</v>
      </c>
      <c r="F18" s="92">
        <v>1371.46</v>
      </c>
      <c r="G18" s="92">
        <v>1567.36</v>
      </c>
      <c r="H18" s="92">
        <v>1763.3</v>
      </c>
      <c r="I18" s="92">
        <v>2155.14</v>
      </c>
      <c r="J18" s="92">
        <v>2546.9899999999998</v>
      </c>
      <c r="K18" s="92">
        <v>2938.83</v>
      </c>
      <c r="L18" s="92">
        <v>3526.6</v>
      </c>
    </row>
    <row r="19" spans="1:12" x14ac:dyDescent="0.4">
      <c r="A19" s="46" t="s">
        <v>23</v>
      </c>
      <c r="B19" s="96">
        <v>3576.5</v>
      </c>
      <c r="C19" s="89">
        <v>89950</v>
      </c>
      <c r="D19" s="90">
        <v>25.15</v>
      </c>
      <c r="E19" s="92">
        <v>1150.3900000000001</v>
      </c>
      <c r="F19" s="92">
        <v>1342.12</v>
      </c>
      <c r="G19" s="92">
        <v>1533.84</v>
      </c>
      <c r="H19" s="92">
        <v>1725.58</v>
      </c>
      <c r="I19" s="92">
        <v>2109.04</v>
      </c>
      <c r="J19" s="92">
        <v>2492.5100000000002</v>
      </c>
      <c r="K19" s="92">
        <v>2875.97</v>
      </c>
      <c r="L19" s="92">
        <v>3451.16</v>
      </c>
    </row>
    <row r="20" spans="1:12" x14ac:dyDescent="0.4">
      <c r="A20" s="46" t="s">
        <v>24</v>
      </c>
      <c r="B20" s="96">
        <v>1685.6</v>
      </c>
      <c r="C20" s="89">
        <v>117351</v>
      </c>
      <c r="D20" s="90">
        <v>69.62</v>
      </c>
      <c r="E20" s="92">
        <v>1180.03</v>
      </c>
      <c r="F20" s="92">
        <v>1376.71</v>
      </c>
      <c r="G20" s="92">
        <v>1573.36</v>
      </c>
      <c r="H20" s="92">
        <v>1770.05</v>
      </c>
      <c r="I20" s="92">
        <v>2163.39</v>
      </c>
      <c r="J20" s="92">
        <v>2556.7399999999998</v>
      </c>
      <c r="K20" s="92">
        <v>2950.08</v>
      </c>
      <c r="L20" s="92">
        <v>3540.1</v>
      </c>
    </row>
    <row r="21" spans="1:12" x14ac:dyDescent="0.4">
      <c r="A21" s="46" t="s">
        <v>25</v>
      </c>
      <c r="B21" s="96">
        <v>1671.5</v>
      </c>
      <c r="C21" s="89">
        <v>117750</v>
      </c>
      <c r="D21" s="90">
        <v>70.45</v>
      </c>
      <c r="E21" s="92">
        <v>1180.5899999999999</v>
      </c>
      <c r="F21" s="92">
        <v>1377.35</v>
      </c>
      <c r="G21" s="92">
        <v>1574.1</v>
      </c>
      <c r="H21" s="92">
        <v>1770.88</v>
      </c>
      <c r="I21" s="92">
        <v>2164.41</v>
      </c>
      <c r="J21" s="92">
        <v>2557.94</v>
      </c>
      <c r="K21" s="92">
        <v>2951.47</v>
      </c>
      <c r="L21" s="92">
        <v>3541.76</v>
      </c>
    </row>
    <row r="22" spans="1:12" x14ac:dyDescent="0.4">
      <c r="A22" s="46" t="s">
        <v>26</v>
      </c>
      <c r="B22" s="96">
        <v>210</v>
      </c>
      <c r="C22" s="89">
        <v>11620</v>
      </c>
      <c r="D22" s="90">
        <v>55.33</v>
      </c>
      <c r="E22" s="92">
        <v>1170.51</v>
      </c>
      <c r="F22" s="92">
        <v>1365.59</v>
      </c>
      <c r="G22" s="92">
        <v>1560.66</v>
      </c>
      <c r="H22" s="92">
        <v>1755.76</v>
      </c>
      <c r="I22" s="92">
        <v>2145.9299999999998</v>
      </c>
      <c r="J22" s="92">
        <v>2536.1</v>
      </c>
      <c r="K22" s="92">
        <v>2926.27</v>
      </c>
      <c r="L22" s="92">
        <v>3511.52</v>
      </c>
    </row>
    <row r="23" spans="1:12" x14ac:dyDescent="0.4">
      <c r="A23" s="46" t="s">
        <v>76</v>
      </c>
      <c r="B23" s="96">
        <v>954.2</v>
      </c>
      <c r="C23" s="89">
        <v>58716</v>
      </c>
      <c r="D23" s="90">
        <v>61.53</v>
      </c>
      <c r="E23" s="92">
        <v>1174.6400000000001</v>
      </c>
      <c r="F23" s="92">
        <v>1370.42</v>
      </c>
      <c r="G23" s="92">
        <v>1566.17</v>
      </c>
      <c r="H23" s="92">
        <v>1761.96</v>
      </c>
      <c r="I23" s="92">
        <v>2153.5</v>
      </c>
      <c r="J23" s="92">
        <v>2545.06</v>
      </c>
      <c r="K23" s="92">
        <v>2936.6</v>
      </c>
      <c r="L23" s="92">
        <v>3523.92</v>
      </c>
    </row>
    <row r="24" spans="1:12" x14ac:dyDescent="0.4">
      <c r="A24" s="46" t="s">
        <v>77</v>
      </c>
      <c r="B24" s="96">
        <v>152.30000000000001</v>
      </c>
      <c r="C24" s="89">
        <v>8500</v>
      </c>
      <c r="D24" s="90">
        <v>55.81</v>
      </c>
      <c r="E24" s="92">
        <v>1170.83</v>
      </c>
      <c r="F24" s="92">
        <v>1365.97</v>
      </c>
      <c r="G24" s="92">
        <v>1561.09</v>
      </c>
      <c r="H24" s="92">
        <v>1756.24</v>
      </c>
      <c r="I24" s="92">
        <v>2146.5100000000002</v>
      </c>
      <c r="J24" s="92">
        <v>2536.79</v>
      </c>
      <c r="K24" s="92">
        <v>2927.07</v>
      </c>
      <c r="L24" s="92">
        <v>3512.48</v>
      </c>
    </row>
    <row r="25" spans="1:12" x14ac:dyDescent="0.4">
      <c r="A25" s="46" t="s">
        <v>29</v>
      </c>
      <c r="B25" s="96">
        <v>1537.3</v>
      </c>
      <c r="C25" s="89">
        <v>58002</v>
      </c>
      <c r="D25" s="90">
        <v>37.729999999999997</v>
      </c>
      <c r="E25" s="92">
        <v>1158.77</v>
      </c>
      <c r="F25" s="92">
        <v>1351.91</v>
      </c>
      <c r="G25" s="92">
        <v>1545.02</v>
      </c>
      <c r="H25" s="92">
        <v>1738.16</v>
      </c>
      <c r="I25" s="92">
        <v>2124.41</v>
      </c>
      <c r="J25" s="92">
        <v>2510.6799999999998</v>
      </c>
      <c r="K25" s="92">
        <v>2896.93</v>
      </c>
      <c r="L25" s="92">
        <v>3476.32</v>
      </c>
    </row>
    <row r="26" spans="1:12" x14ac:dyDescent="0.4">
      <c r="A26" s="46" t="s">
        <v>30</v>
      </c>
      <c r="B26" s="96">
        <v>46.5</v>
      </c>
      <c r="C26" s="93">
        <v>0</v>
      </c>
      <c r="D26" s="90">
        <v>0</v>
      </c>
      <c r="E26" s="92">
        <v>1133.6199999999999</v>
      </c>
      <c r="F26" s="92">
        <v>1322.56</v>
      </c>
      <c r="G26" s="92">
        <v>1511.48</v>
      </c>
      <c r="H26" s="92">
        <v>1700.43</v>
      </c>
      <c r="I26" s="92">
        <v>2078.3000000000002</v>
      </c>
      <c r="J26" s="92">
        <v>2456.1799999999998</v>
      </c>
      <c r="K26" s="92">
        <v>2834.05</v>
      </c>
      <c r="L26" s="92">
        <v>3400.86</v>
      </c>
    </row>
    <row r="27" spans="1:12" x14ac:dyDescent="0.4">
      <c r="A27" s="46" t="s">
        <v>31</v>
      </c>
      <c r="B27" s="96">
        <v>207.9</v>
      </c>
      <c r="C27" s="89">
        <v>5376</v>
      </c>
      <c r="D27" s="90">
        <v>25.86</v>
      </c>
      <c r="E27" s="92">
        <v>1150.8599999999999</v>
      </c>
      <c r="F27" s="92">
        <v>1342.67</v>
      </c>
      <c r="G27" s="92">
        <v>1534.47</v>
      </c>
      <c r="H27" s="92">
        <v>1726.29</v>
      </c>
      <c r="I27" s="92">
        <v>2109.91</v>
      </c>
      <c r="J27" s="92">
        <v>2493.5300000000002</v>
      </c>
      <c r="K27" s="92">
        <v>2877.15</v>
      </c>
      <c r="L27" s="92">
        <v>3452.58</v>
      </c>
    </row>
    <row r="28" spans="1:12" x14ac:dyDescent="0.4">
      <c r="A28" s="46" t="s">
        <v>32</v>
      </c>
      <c r="B28" s="96">
        <v>142.19999999999999</v>
      </c>
      <c r="C28" s="89">
        <v>4200</v>
      </c>
      <c r="D28" s="90">
        <v>29.54</v>
      </c>
      <c r="E28" s="92">
        <v>1153.31</v>
      </c>
      <c r="F28" s="92">
        <v>1345.54</v>
      </c>
      <c r="G28" s="92">
        <v>1537.74</v>
      </c>
      <c r="H28" s="92">
        <v>1729.97</v>
      </c>
      <c r="I28" s="92">
        <v>2114.4</v>
      </c>
      <c r="J28" s="92">
        <v>2498.85</v>
      </c>
      <c r="K28" s="92">
        <v>2883.28</v>
      </c>
      <c r="L28" s="92">
        <v>3459.94</v>
      </c>
    </row>
    <row r="29" spans="1:12" x14ac:dyDescent="0.4">
      <c r="A29" s="46" t="s">
        <v>33</v>
      </c>
      <c r="B29" s="96">
        <v>164.2</v>
      </c>
      <c r="C29" s="89">
        <v>7806</v>
      </c>
      <c r="D29" s="90">
        <v>47.54</v>
      </c>
      <c r="E29" s="92">
        <v>1165.31</v>
      </c>
      <c r="F29" s="92">
        <v>1359.54</v>
      </c>
      <c r="G29" s="92">
        <v>1553.74</v>
      </c>
      <c r="H29" s="92">
        <v>1747.97</v>
      </c>
      <c r="I29" s="92">
        <v>2136.4</v>
      </c>
      <c r="J29" s="92">
        <v>2524.85</v>
      </c>
      <c r="K29" s="92">
        <v>2913.28</v>
      </c>
      <c r="L29" s="92">
        <v>3495.94</v>
      </c>
    </row>
    <row r="30" spans="1:12" x14ac:dyDescent="0.4">
      <c r="A30" s="46" t="s">
        <v>34</v>
      </c>
      <c r="B30" s="96">
        <v>1549.1</v>
      </c>
      <c r="C30" s="89">
        <v>57618</v>
      </c>
      <c r="D30" s="90">
        <v>37.19</v>
      </c>
      <c r="E30" s="92">
        <v>1158.4100000000001</v>
      </c>
      <c r="F30" s="92">
        <v>1351.49</v>
      </c>
      <c r="G30" s="92">
        <v>1544.54</v>
      </c>
      <c r="H30" s="92">
        <v>1737.62</v>
      </c>
      <c r="I30" s="92">
        <v>2123.75</v>
      </c>
      <c r="J30" s="92">
        <v>2509.9</v>
      </c>
      <c r="K30" s="92">
        <v>2896.03</v>
      </c>
      <c r="L30" s="92">
        <v>3475.24</v>
      </c>
    </row>
    <row r="31" spans="1:12" x14ac:dyDescent="0.4">
      <c r="A31" s="46" t="s">
        <v>35</v>
      </c>
      <c r="B31" s="96">
        <v>523.4</v>
      </c>
      <c r="C31" s="89">
        <v>12213</v>
      </c>
      <c r="D31" s="90">
        <v>23.33</v>
      </c>
      <c r="E31" s="92">
        <v>1149.17</v>
      </c>
      <c r="F31" s="92">
        <v>1340.71</v>
      </c>
      <c r="G31" s="92">
        <v>1532.22</v>
      </c>
      <c r="H31" s="92">
        <v>1723.76</v>
      </c>
      <c r="I31" s="92">
        <v>2106.81</v>
      </c>
      <c r="J31" s="92">
        <v>2489.88</v>
      </c>
      <c r="K31" s="92">
        <v>2872.93</v>
      </c>
      <c r="L31" s="92">
        <v>3447.52</v>
      </c>
    </row>
    <row r="32" spans="1:12" x14ac:dyDescent="0.4">
      <c r="A32" s="46" t="s">
        <v>36</v>
      </c>
      <c r="B32" s="96">
        <v>136.5</v>
      </c>
      <c r="C32" s="89">
        <v>7200</v>
      </c>
      <c r="D32" s="90">
        <v>52.75</v>
      </c>
      <c r="E32" s="92">
        <v>1168.79</v>
      </c>
      <c r="F32" s="92">
        <v>1363.59</v>
      </c>
      <c r="G32" s="92">
        <v>1558.37</v>
      </c>
      <c r="H32" s="92">
        <v>1753.18</v>
      </c>
      <c r="I32" s="92">
        <v>2142.77</v>
      </c>
      <c r="J32" s="92">
        <v>2532.37</v>
      </c>
      <c r="K32" s="92">
        <v>2921.97</v>
      </c>
      <c r="L32" s="92">
        <v>3506.36</v>
      </c>
    </row>
    <row r="33" spans="1:12" x14ac:dyDescent="0.4">
      <c r="A33" s="46" t="s">
        <v>37</v>
      </c>
      <c r="B33" s="96">
        <v>781.5</v>
      </c>
      <c r="C33" s="89">
        <v>54500</v>
      </c>
      <c r="D33" s="90">
        <v>69.739999999999995</v>
      </c>
      <c r="E33" s="92">
        <v>1180.1099999999999</v>
      </c>
      <c r="F33" s="92">
        <v>1376.8</v>
      </c>
      <c r="G33" s="92">
        <v>1573.47</v>
      </c>
      <c r="H33" s="92">
        <v>1770.17</v>
      </c>
      <c r="I33" s="92">
        <v>2163.54</v>
      </c>
      <c r="J33" s="92">
        <v>2556.92</v>
      </c>
      <c r="K33" s="92">
        <v>2950.28</v>
      </c>
      <c r="L33" s="92">
        <v>3540.34</v>
      </c>
    </row>
    <row r="34" spans="1:12" x14ac:dyDescent="0.4">
      <c r="A34" s="46" t="s">
        <v>38</v>
      </c>
      <c r="B34" s="96">
        <v>626.4</v>
      </c>
      <c r="C34" s="89">
        <v>28564</v>
      </c>
      <c r="D34" s="90">
        <v>45.6</v>
      </c>
      <c r="E34" s="92">
        <v>1164.02</v>
      </c>
      <c r="F34" s="92">
        <v>1358.03</v>
      </c>
      <c r="G34" s="92">
        <v>1552.01</v>
      </c>
      <c r="H34" s="92">
        <v>1746.03</v>
      </c>
      <c r="I34" s="92">
        <v>2134.0300000000002</v>
      </c>
      <c r="J34" s="92">
        <v>2522.0500000000002</v>
      </c>
      <c r="K34" s="92">
        <v>2910.05</v>
      </c>
      <c r="L34" s="92">
        <v>3492.06</v>
      </c>
    </row>
    <row r="35" spans="1:12" x14ac:dyDescent="0.4">
      <c r="A35" s="46" t="s">
        <v>39</v>
      </c>
      <c r="B35" s="96">
        <v>1666.2</v>
      </c>
      <c r="C35" s="89">
        <v>40639</v>
      </c>
      <c r="D35" s="90">
        <v>24.39</v>
      </c>
      <c r="E35" s="92">
        <v>1149.8800000000001</v>
      </c>
      <c r="F35" s="92">
        <v>1341.53</v>
      </c>
      <c r="G35" s="92">
        <v>1533.16</v>
      </c>
      <c r="H35" s="92">
        <v>1724.82</v>
      </c>
      <c r="I35" s="92">
        <v>2108.11</v>
      </c>
      <c r="J35" s="92">
        <v>2491.41</v>
      </c>
      <c r="K35" s="92">
        <v>2874.7</v>
      </c>
      <c r="L35" s="92">
        <v>3449.64</v>
      </c>
    </row>
    <row r="36" spans="1:12" x14ac:dyDescent="0.4">
      <c r="A36" s="46" t="s">
        <v>40</v>
      </c>
      <c r="B36" s="96">
        <v>767.6</v>
      </c>
      <c r="C36" s="89">
        <v>14000</v>
      </c>
      <c r="D36" s="90">
        <v>18.239999999999998</v>
      </c>
      <c r="E36" s="92">
        <v>1145.78</v>
      </c>
      <c r="F36" s="92">
        <v>1336.75</v>
      </c>
      <c r="G36" s="92">
        <v>1527.69</v>
      </c>
      <c r="H36" s="92">
        <v>1718.67</v>
      </c>
      <c r="I36" s="92">
        <v>2100.59</v>
      </c>
      <c r="J36" s="92">
        <v>2482.5300000000002</v>
      </c>
      <c r="K36" s="92">
        <v>2864.45</v>
      </c>
      <c r="L36" s="92">
        <v>3437.34</v>
      </c>
    </row>
    <row r="37" spans="1:12" x14ac:dyDescent="0.4">
      <c r="A37" s="46" t="s">
        <v>42</v>
      </c>
      <c r="B37" s="96">
        <v>56.1</v>
      </c>
      <c r="C37" s="89">
        <v>1400</v>
      </c>
      <c r="D37" s="90">
        <v>24.96</v>
      </c>
      <c r="E37" s="92">
        <v>1150.26</v>
      </c>
      <c r="F37" s="92">
        <v>1341.97</v>
      </c>
      <c r="G37" s="92">
        <v>1533.67</v>
      </c>
      <c r="H37" s="92">
        <v>1725.39</v>
      </c>
      <c r="I37" s="92">
        <v>2108.81</v>
      </c>
      <c r="J37" s="92">
        <v>2492.23</v>
      </c>
      <c r="K37" s="92">
        <v>2875.65</v>
      </c>
      <c r="L37" s="92">
        <v>3450.78</v>
      </c>
    </row>
    <row r="38" spans="1:12" x14ac:dyDescent="0.4">
      <c r="A38" s="46" t="s">
        <v>43</v>
      </c>
      <c r="B38" s="96">
        <v>479.2</v>
      </c>
      <c r="C38" s="89">
        <v>31201</v>
      </c>
      <c r="D38" s="90">
        <v>65.11</v>
      </c>
      <c r="E38" s="92">
        <v>1177.03</v>
      </c>
      <c r="F38" s="92">
        <v>1373.2</v>
      </c>
      <c r="G38" s="92">
        <v>1569.36</v>
      </c>
      <c r="H38" s="92">
        <v>1765.54</v>
      </c>
      <c r="I38" s="92">
        <v>2157.88</v>
      </c>
      <c r="J38" s="92">
        <v>2550.23</v>
      </c>
      <c r="K38" s="92">
        <v>2942.57</v>
      </c>
      <c r="L38" s="92">
        <v>3531.08</v>
      </c>
    </row>
    <row r="39" spans="1:12" x14ac:dyDescent="0.4">
      <c r="A39" s="46" t="s">
        <v>44</v>
      </c>
      <c r="B39" s="96">
        <v>125.6</v>
      </c>
      <c r="C39" s="89">
        <v>7379</v>
      </c>
      <c r="D39" s="90">
        <v>58.75</v>
      </c>
      <c r="E39" s="92">
        <v>1172.79</v>
      </c>
      <c r="F39" s="92">
        <v>1368.25</v>
      </c>
      <c r="G39" s="92">
        <v>1563.7</v>
      </c>
      <c r="H39" s="92">
        <v>1759.18</v>
      </c>
      <c r="I39" s="92">
        <v>2150.11</v>
      </c>
      <c r="J39" s="92">
        <v>2541.04</v>
      </c>
      <c r="K39" s="92">
        <v>2931.97</v>
      </c>
      <c r="L39" s="92">
        <v>3518.36</v>
      </c>
    </row>
    <row r="40" spans="1:12" x14ac:dyDescent="0.4">
      <c r="A40" s="46" t="s">
        <v>78</v>
      </c>
      <c r="B40" s="96">
        <v>1041</v>
      </c>
      <c r="C40" s="89">
        <v>90000</v>
      </c>
      <c r="D40" s="90">
        <v>86.46</v>
      </c>
      <c r="E40" s="92">
        <v>1191.26</v>
      </c>
      <c r="F40" s="92">
        <v>1389.81</v>
      </c>
      <c r="G40" s="92">
        <v>1588.33</v>
      </c>
      <c r="H40" s="92">
        <v>1786.89</v>
      </c>
      <c r="I40" s="92">
        <v>2183.9699999999998</v>
      </c>
      <c r="J40" s="92">
        <v>2581.0700000000002</v>
      </c>
      <c r="K40" s="92">
        <v>2978.15</v>
      </c>
      <c r="L40" s="92">
        <v>3573.78</v>
      </c>
    </row>
    <row r="41" spans="1:12" x14ac:dyDescent="0.4">
      <c r="A41" s="46" t="s">
        <v>46</v>
      </c>
      <c r="B41" s="96">
        <v>117.8</v>
      </c>
      <c r="C41" s="89">
        <v>6500</v>
      </c>
      <c r="D41" s="90">
        <v>55.18</v>
      </c>
      <c r="E41" s="92">
        <v>1170.4100000000001</v>
      </c>
      <c r="F41" s="92">
        <v>1365.48</v>
      </c>
      <c r="G41" s="92">
        <v>1560.53</v>
      </c>
      <c r="H41" s="92">
        <v>1755.61</v>
      </c>
      <c r="I41" s="92">
        <v>2145.7399999999998</v>
      </c>
      <c r="J41" s="92">
        <v>2535.88</v>
      </c>
      <c r="K41" s="92">
        <v>2926.02</v>
      </c>
      <c r="L41" s="92">
        <v>3511.22</v>
      </c>
    </row>
    <row r="42" spans="1:12" x14ac:dyDescent="0.4">
      <c r="A42" s="46" t="s">
        <v>47</v>
      </c>
      <c r="B42" s="96">
        <v>43.2</v>
      </c>
      <c r="C42" s="93">
        <v>0</v>
      </c>
      <c r="D42" s="90">
        <v>0</v>
      </c>
      <c r="E42" s="92">
        <v>1133.6199999999999</v>
      </c>
      <c r="F42" s="92">
        <v>1322.56</v>
      </c>
      <c r="G42" s="92">
        <v>1511.48</v>
      </c>
      <c r="H42" s="92">
        <v>1700.43</v>
      </c>
      <c r="I42" s="92">
        <v>2078.3000000000002</v>
      </c>
      <c r="J42" s="92">
        <v>2456.1799999999998</v>
      </c>
      <c r="K42" s="92">
        <v>2834.05</v>
      </c>
      <c r="L42" s="92">
        <v>3400.86</v>
      </c>
    </row>
    <row r="43" spans="1:12" x14ac:dyDescent="0.4">
      <c r="A43" s="46" t="s">
        <v>48</v>
      </c>
      <c r="B43" s="96">
        <v>72.5</v>
      </c>
      <c r="C43" s="89">
        <v>3300</v>
      </c>
      <c r="D43" s="90">
        <v>45.52</v>
      </c>
      <c r="E43" s="92">
        <v>1163.97</v>
      </c>
      <c r="F43" s="92">
        <v>1357.96</v>
      </c>
      <c r="G43" s="92">
        <v>1551.94</v>
      </c>
      <c r="H43" s="92">
        <v>1745.95</v>
      </c>
      <c r="I43" s="92">
        <v>2133.94</v>
      </c>
      <c r="J43" s="92">
        <v>2521.9299999999998</v>
      </c>
      <c r="K43" s="92">
        <v>2909.92</v>
      </c>
      <c r="L43" s="92">
        <v>3491.9</v>
      </c>
    </row>
    <row r="44" spans="1:12" x14ac:dyDescent="0.4">
      <c r="A44" s="41" t="s">
        <v>49</v>
      </c>
      <c r="B44" s="96">
        <v>1315.9</v>
      </c>
      <c r="C44" s="89">
        <v>57000</v>
      </c>
      <c r="D44" s="90">
        <v>43.32</v>
      </c>
      <c r="E44" s="92">
        <v>1162.5</v>
      </c>
      <c r="F44" s="92">
        <v>1356.25</v>
      </c>
      <c r="G44" s="92">
        <v>1549.99</v>
      </c>
      <c r="H44" s="92">
        <v>1743.75</v>
      </c>
      <c r="I44" s="92">
        <v>2131.25</v>
      </c>
      <c r="J44" s="92">
        <v>2518.75</v>
      </c>
      <c r="K44" s="92">
        <v>2906.25</v>
      </c>
      <c r="L44" s="92">
        <v>3487.5</v>
      </c>
    </row>
    <row r="45" spans="1:12" x14ac:dyDescent="0.4">
      <c r="A45" s="41" t="s">
        <v>50</v>
      </c>
      <c r="B45" s="96">
        <v>246.1</v>
      </c>
      <c r="C45" s="89">
        <v>19000</v>
      </c>
      <c r="D45" s="90">
        <v>77.2</v>
      </c>
      <c r="E45" s="92">
        <v>1185.0899999999999</v>
      </c>
      <c r="F45" s="92">
        <v>1382.6</v>
      </c>
      <c r="G45" s="92">
        <v>1580.1</v>
      </c>
      <c r="H45" s="92">
        <v>1777.63</v>
      </c>
      <c r="I45" s="92">
        <v>2172.66</v>
      </c>
      <c r="J45" s="92">
        <v>2567.69</v>
      </c>
      <c r="K45" s="92">
        <v>2962.72</v>
      </c>
      <c r="L45" s="92">
        <v>3555.26</v>
      </c>
    </row>
    <row r="46" spans="1:12" x14ac:dyDescent="0.4">
      <c r="A46" s="41" t="s">
        <v>51</v>
      </c>
      <c r="B46" s="96">
        <v>86.9</v>
      </c>
      <c r="C46" s="89">
        <v>6000</v>
      </c>
      <c r="D46" s="90">
        <v>69.040000000000006</v>
      </c>
      <c r="E46" s="92">
        <v>1179.6500000000001</v>
      </c>
      <c r="F46" s="92">
        <v>1376.26</v>
      </c>
      <c r="G46" s="92">
        <v>1572.85</v>
      </c>
      <c r="H46" s="92">
        <v>1769.47</v>
      </c>
      <c r="I46" s="92">
        <v>2162.6799999999998</v>
      </c>
      <c r="J46" s="92">
        <v>2555.9</v>
      </c>
      <c r="K46" s="92">
        <v>2949.12</v>
      </c>
      <c r="L46" s="92">
        <v>3538.94</v>
      </c>
    </row>
    <row r="47" spans="1:12" x14ac:dyDescent="0.4">
      <c r="A47" s="41" t="s">
        <v>52</v>
      </c>
      <c r="B47" s="96">
        <v>446.5</v>
      </c>
      <c r="C47" s="89">
        <v>23545</v>
      </c>
      <c r="D47" s="90">
        <v>52.73</v>
      </c>
      <c r="E47" s="92">
        <v>1168.77</v>
      </c>
      <c r="F47" s="92">
        <v>1363.57</v>
      </c>
      <c r="G47" s="92">
        <v>1558.35</v>
      </c>
      <c r="H47" s="92">
        <v>1753.16</v>
      </c>
      <c r="I47" s="92">
        <v>2142.75</v>
      </c>
      <c r="J47" s="92">
        <v>2532.35</v>
      </c>
      <c r="K47" s="92">
        <v>2921.93</v>
      </c>
      <c r="L47" s="92">
        <v>3506.32</v>
      </c>
    </row>
    <row r="48" spans="1:12" x14ac:dyDescent="0.4">
      <c r="A48" s="41" t="s">
        <v>53</v>
      </c>
      <c r="B48" s="96">
        <v>156.9</v>
      </c>
      <c r="C48" s="89">
        <v>12000</v>
      </c>
      <c r="D48" s="90">
        <v>76.48</v>
      </c>
      <c r="E48" s="92">
        <v>1184.6099999999999</v>
      </c>
      <c r="F48" s="92">
        <v>1382.04</v>
      </c>
      <c r="G48" s="92">
        <v>1579.46</v>
      </c>
      <c r="H48" s="92">
        <v>1776.91</v>
      </c>
      <c r="I48" s="92">
        <v>2171.7800000000002</v>
      </c>
      <c r="J48" s="92">
        <v>2566.65</v>
      </c>
      <c r="K48" s="92">
        <v>2961.52</v>
      </c>
      <c r="L48" s="92">
        <v>3553.82</v>
      </c>
    </row>
    <row r="49" spans="1:12" x14ac:dyDescent="0.4">
      <c r="A49" s="41" t="s">
        <v>79</v>
      </c>
      <c r="B49" s="96">
        <v>150.80000000000001</v>
      </c>
      <c r="C49" s="89">
        <v>6000</v>
      </c>
      <c r="D49" s="90">
        <v>39.79</v>
      </c>
      <c r="E49" s="92">
        <v>1160.1500000000001</v>
      </c>
      <c r="F49" s="92">
        <v>1353.51</v>
      </c>
      <c r="G49" s="92">
        <v>1546.85</v>
      </c>
      <c r="H49" s="92">
        <v>1740.22</v>
      </c>
      <c r="I49" s="92">
        <v>2126.9299999999998</v>
      </c>
      <c r="J49" s="92">
        <v>2513.65</v>
      </c>
      <c r="K49" s="92">
        <v>2900.37</v>
      </c>
      <c r="L49" s="92">
        <v>3480.44</v>
      </c>
    </row>
    <row r="50" spans="1:12" x14ac:dyDescent="0.4">
      <c r="A50" s="41" t="s">
        <v>80</v>
      </c>
      <c r="B50" s="96">
        <v>88.7</v>
      </c>
      <c r="C50" s="89">
        <v>4620</v>
      </c>
      <c r="D50" s="90">
        <v>52.09</v>
      </c>
      <c r="E50" s="92">
        <v>1168.3499999999999</v>
      </c>
      <c r="F50" s="92">
        <v>1363.07</v>
      </c>
      <c r="G50" s="92">
        <v>1557.78</v>
      </c>
      <c r="H50" s="92">
        <v>1752.52</v>
      </c>
      <c r="I50" s="92">
        <v>2141.9699999999998</v>
      </c>
      <c r="J50" s="92">
        <v>2531.42</v>
      </c>
      <c r="K50" s="92">
        <v>2920.87</v>
      </c>
      <c r="L50" s="92">
        <v>3505.04</v>
      </c>
    </row>
    <row r="51" spans="1:12" x14ac:dyDescent="0.4">
      <c r="A51" s="41" t="s">
        <v>81</v>
      </c>
      <c r="B51" s="96">
        <v>795.8</v>
      </c>
      <c r="C51" s="89">
        <v>37000</v>
      </c>
      <c r="D51" s="90">
        <v>46.49</v>
      </c>
      <c r="E51" s="92">
        <v>1164.6099999999999</v>
      </c>
      <c r="F51" s="92">
        <v>1358.72</v>
      </c>
      <c r="G51" s="92">
        <v>1552.8</v>
      </c>
      <c r="H51" s="92">
        <v>1746.92</v>
      </c>
      <c r="I51" s="92">
        <v>2135.12</v>
      </c>
      <c r="J51" s="92">
        <v>2523.33</v>
      </c>
      <c r="K51" s="92">
        <v>2911.53</v>
      </c>
      <c r="L51" s="92">
        <v>3493.84</v>
      </c>
    </row>
    <row r="52" spans="1:12" x14ac:dyDescent="0.4">
      <c r="A52" s="41" t="s">
        <v>57</v>
      </c>
      <c r="B52" s="96">
        <v>15652.6</v>
      </c>
      <c r="C52" s="89">
        <v>527920</v>
      </c>
      <c r="D52" s="90">
        <v>33.729999999999997</v>
      </c>
      <c r="E52" s="92">
        <v>1156.1099999999999</v>
      </c>
      <c r="F52" s="92">
        <v>1348.79</v>
      </c>
      <c r="G52" s="92">
        <v>1541.46</v>
      </c>
      <c r="H52" s="92">
        <v>1734.16</v>
      </c>
      <c r="I52" s="92">
        <v>2119.5300000000002</v>
      </c>
      <c r="J52" s="92">
        <v>2504.9</v>
      </c>
      <c r="K52" s="92">
        <v>2890.27</v>
      </c>
      <c r="L52" s="92">
        <v>3468.32</v>
      </c>
    </row>
    <row r="53" spans="1:12" x14ac:dyDescent="0.4">
      <c r="A53" s="41" t="s">
        <v>58</v>
      </c>
      <c r="B53" s="96">
        <v>210.7</v>
      </c>
      <c r="C53" s="89">
        <v>12473</v>
      </c>
      <c r="D53" s="90">
        <v>59.2</v>
      </c>
      <c r="E53" s="92">
        <v>1173.0899999999999</v>
      </c>
      <c r="F53" s="92">
        <v>1368.6</v>
      </c>
      <c r="G53" s="92">
        <v>1564.1</v>
      </c>
      <c r="H53" s="92">
        <v>1759.63</v>
      </c>
      <c r="I53" s="92">
        <v>2150.66</v>
      </c>
      <c r="J53" s="92">
        <v>2541.69</v>
      </c>
      <c r="K53" s="92">
        <v>2932.72</v>
      </c>
      <c r="L53" s="92">
        <v>3519.26</v>
      </c>
    </row>
    <row r="54" spans="1:12" x14ac:dyDescent="0.4">
      <c r="A54" s="41" t="s">
        <v>82</v>
      </c>
      <c r="B54" s="96">
        <v>287.10000000000002</v>
      </c>
      <c r="C54" s="89">
        <v>11745</v>
      </c>
      <c r="D54" s="90">
        <v>40.909999999999997</v>
      </c>
      <c r="E54" s="92">
        <v>1160.8900000000001</v>
      </c>
      <c r="F54" s="92">
        <v>1354.38</v>
      </c>
      <c r="G54" s="92">
        <v>1547.84</v>
      </c>
      <c r="H54" s="92">
        <v>1741.34</v>
      </c>
      <c r="I54" s="92">
        <v>2128.3000000000002</v>
      </c>
      <c r="J54" s="92">
        <v>2515.27</v>
      </c>
      <c r="K54" s="92">
        <v>2902.23</v>
      </c>
      <c r="L54" s="92">
        <v>3482.68</v>
      </c>
    </row>
    <row r="55" spans="1:12" x14ac:dyDescent="0.4">
      <c r="A55" s="41" t="s">
        <v>60</v>
      </c>
      <c r="B55" s="96">
        <v>96.7</v>
      </c>
      <c r="C55" s="89">
        <v>2476</v>
      </c>
      <c r="D55" s="90">
        <v>25.6</v>
      </c>
      <c r="E55" s="92">
        <v>1150.69</v>
      </c>
      <c r="F55" s="92">
        <v>1342.47</v>
      </c>
      <c r="G55" s="92">
        <v>1534.24</v>
      </c>
      <c r="H55" s="92">
        <v>1726.03</v>
      </c>
      <c r="I55" s="92">
        <v>2109.59</v>
      </c>
      <c r="J55" s="92">
        <v>2493.16</v>
      </c>
      <c r="K55" s="92">
        <v>2876.72</v>
      </c>
      <c r="L55" s="92">
        <v>3452.06</v>
      </c>
    </row>
    <row r="56" spans="1:12" x14ac:dyDescent="0.4">
      <c r="A56" s="41" t="s">
        <v>61</v>
      </c>
      <c r="B56" s="96">
        <v>532.6</v>
      </c>
      <c r="C56" s="89">
        <v>15000</v>
      </c>
      <c r="D56" s="90">
        <v>28.16</v>
      </c>
      <c r="E56" s="92">
        <v>1152.3900000000001</v>
      </c>
      <c r="F56" s="92">
        <v>1344.46</v>
      </c>
      <c r="G56" s="92">
        <v>1536.51</v>
      </c>
      <c r="H56" s="92">
        <v>1728.59</v>
      </c>
      <c r="I56" s="92">
        <v>2112.7199999999998</v>
      </c>
      <c r="J56" s="92">
        <v>2496.86</v>
      </c>
      <c r="K56" s="92">
        <v>2880.98</v>
      </c>
      <c r="L56" s="92">
        <v>3457.18</v>
      </c>
    </row>
    <row r="57" spans="1:12" x14ac:dyDescent="0.4">
      <c r="A57" s="41" t="s">
        <v>62</v>
      </c>
      <c r="B57" s="96">
        <v>245.9</v>
      </c>
      <c r="C57" s="93">
        <v>0</v>
      </c>
      <c r="D57" s="90">
        <v>0</v>
      </c>
      <c r="E57" s="92">
        <v>1133.6199999999999</v>
      </c>
      <c r="F57" s="92">
        <v>1322.56</v>
      </c>
      <c r="G57" s="92">
        <v>1511.48</v>
      </c>
      <c r="H57" s="92">
        <v>1700.43</v>
      </c>
      <c r="I57" s="92">
        <v>2078.3000000000002</v>
      </c>
      <c r="J57" s="92">
        <v>2456.1799999999998</v>
      </c>
      <c r="K57" s="92">
        <v>2834.05</v>
      </c>
      <c r="L57" s="92">
        <v>3400.86</v>
      </c>
    </row>
    <row r="58" spans="1:12" x14ac:dyDescent="0.4">
      <c r="A58" s="41" t="s">
        <v>63</v>
      </c>
      <c r="B58" s="96">
        <v>115.3</v>
      </c>
      <c r="C58" s="89">
        <v>4895</v>
      </c>
      <c r="D58" s="90">
        <v>42.46</v>
      </c>
      <c r="E58" s="92">
        <v>1161.93</v>
      </c>
      <c r="F58" s="92">
        <v>1355.58</v>
      </c>
      <c r="G58" s="92">
        <v>1549.22</v>
      </c>
      <c r="H58" s="92">
        <v>1742.89</v>
      </c>
      <c r="I58" s="92">
        <v>2130.1999999999998</v>
      </c>
      <c r="J58" s="92">
        <v>2517.5100000000002</v>
      </c>
      <c r="K58" s="92">
        <v>2904.82</v>
      </c>
      <c r="L58" s="92">
        <v>3485.78</v>
      </c>
    </row>
    <row r="59" spans="1:12" x14ac:dyDescent="0.4">
      <c r="A59" s="41" t="s">
        <v>64</v>
      </c>
      <c r="B59" s="96">
        <v>87.9</v>
      </c>
      <c r="C59" s="89">
        <v>2567</v>
      </c>
      <c r="D59" s="90">
        <v>29.2</v>
      </c>
      <c r="E59" s="92">
        <v>1153.0899999999999</v>
      </c>
      <c r="F59" s="92">
        <v>1345.27</v>
      </c>
      <c r="G59" s="92">
        <v>1537.44</v>
      </c>
      <c r="H59" s="92">
        <v>1729.63</v>
      </c>
      <c r="I59" s="92">
        <v>2113.9899999999998</v>
      </c>
      <c r="J59" s="92">
        <v>2498.36</v>
      </c>
      <c r="K59" s="92">
        <v>2882.72</v>
      </c>
      <c r="L59" s="92">
        <v>3459.26</v>
      </c>
    </row>
    <row r="60" spans="1:12" x14ac:dyDescent="0.4">
      <c r="A60" s="49" t="s">
        <v>65</v>
      </c>
      <c r="B60" s="96">
        <v>334.2</v>
      </c>
      <c r="C60" s="89">
        <v>17032</v>
      </c>
      <c r="D60" s="90">
        <v>50.96</v>
      </c>
      <c r="E60" s="92">
        <v>1167.5899999999999</v>
      </c>
      <c r="F60" s="92">
        <v>1362.2</v>
      </c>
      <c r="G60" s="92">
        <v>1556.78</v>
      </c>
      <c r="H60" s="92">
        <v>1751.39</v>
      </c>
      <c r="I60" s="92">
        <v>2140.58</v>
      </c>
      <c r="J60" s="92">
        <v>2529.79</v>
      </c>
      <c r="K60" s="92">
        <v>2918.98</v>
      </c>
      <c r="L60" s="92">
        <v>3502.78</v>
      </c>
    </row>
    <row r="61" spans="1:12" x14ac:dyDescent="0.4">
      <c r="A61" s="41" t="s">
        <v>66</v>
      </c>
      <c r="B61" s="96">
        <v>1353.8</v>
      </c>
      <c r="C61" s="89">
        <v>112826</v>
      </c>
      <c r="D61" s="90">
        <v>83.34</v>
      </c>
      <c r="E61" s="92">
        <v>1189.18</v>
      </c>
      <c r="F61" s="92">
        <v>1387.38</v>
      </c>
      <c r="G61" s="92">
        <v>1585.56</v>
      </c>
      <c r="H61" s="92">
        <v>1783.77</v>
      </c>
      <c r="I61" s="92">
        <v>2180.16</v>
      </c>
      <c r="J61" s="92">
        <v>2576.56</v>
      </c>
      <c r="K61" s="92">
        <v>2972.95</v>
      </c>
      <c r="L61" s="92">
        <v>3567.54</v>
      </c>
    </row>
    <row r="62" spans="1:12" x14ac:dyDescent="0.4">
      <c r="A62" s="41" t="s">
        <v>67</v>
      </c>
      <c r="B62" s="96">
        <v>175.2</v>
      </c>
      <c r="C62" s="89">
        <v>6500</v>
      </c>
      <c r="D62" s="90">
        <v>37.1</v>
      </c>
      <c r="E62" s="92">
        <v>1158.3499999999999</v>
      </c>
      <c r="F62" s="92">
        <v>1351.42</v>
      </c>
      <c r="G62" s="92">
        <v>1544.46</v>
      </c>
      <c r="H62" s="92">
        <v>1737.53</v>
      </c>
      <c r="I62" s="92">
        <v>2123.64</v>
      </c>
      <c r="J62" s="92">
        <v>2509.77</v>
      </c>
      <c r="K62" s="92">
        <v>2895.88</v>
      </c>
      <c r="L62" s="92">
        <v>3475.06</v>
      </c>
    </row>
    <row r="63" spans="1:12" x14ac:dyDescent="0.4">
      <c r="A63" s="41" t="s">
        <v>68</v>
      </c>
      <c r="B63" s="96">
        <v>199.7</v>
      </c>
      <c r="C63" s="89">
        <v>13817</v>
      </c>
      <c r="D63" s="90">
        <v>69.19</v>
      </c>
      <c r="E63" s="92">
        <v>1179.75</v>
      </c>
      <c r="F63" s="92">
        <v>1376.37</v>
      </c>
      <c r="G63" s="92">
        <v>1572.98</v>
      </c>
      <c r="H63" s="92">
        <v>1769.62</v>
      </c>
      <c r="I63" s="92">
        <v>2162.87</v>
      </c>
      <c r="J63" s="92">
        <v>2556.12</v>
      </c>
      <c r="K63" s="92">
        <v>2949.37</v>
      </c>
      <c r="L63" s="92">
        <v>3539.24</v>
      </c>
    </row>
    <row r="64" spans="1:12" x14ac:dyDescent="0.4">
      <c r="A64" s="41" t="s">
        <v>69</v>
      </c>
      <c r="B64" s="96">
        <v>509.3</v>
      </c>
      <c r="C64" s="89">
        <v>13000</v>
      </c>
      <c r="D64" s="90">
        <v>25.53</v>
      </c>
      <c r="E64" s="92">
        <v>1150.6400000000001</v>
      </c>
      <c r="F64" s="92">
        <v>1342.42</v>
      </c>
      <c r="G64" s="92">
        <v>1534.17</v>
      </c>
      <c r="H64" s="92">
        <v>1725.96</v>
      </c>
      <c r="I64" s="92">
        <v>2109.5</v>
      </c>
      <c r="J64" s="92">
        <v>2493.06</v>
      </c>
      <c r="K64" s="92">
        <v>2876.6</v>
      </c>
      <c r="L64" s="92">
        <v>3451.92</v>
      </c>
    </row>
    <row r="65" spans="1:12" x14ac:dyDescent="0.4">
      <c r="A65" s="41" t="s">
        <v>70</v>
      </c>
      <c r="B65" s="96">
        <v>177.3</v>
      </c>
      <c r="C65" s="89">
        <v>9874</v>
      </c>
      <c r="D65" s="90">
        <v>55.69</v>
      </c>
      <c r="E65" s="92">
        <v>1170.75</v>
      </c>
      <c r="F65" s="92">
        <v>1365.87</v>
      </c>
      <c r="G65" s="92">
        <v>1560.98</v>
      </c>
      <c r="H65" s="92">
        <v>1756.12</v>
      </c>
      <c r="I65" s="92">
        <v>2146.37</v>
      </c>
      <c r="J65" s="92">
        <v>2536.62</v>
      </c>
      <c r="K65" s="92">
        <v>2926.87</v>
      </c>
      <c r="L65" s="92">
        <v>3512.24</v>
      </c>
    </row>
    <row r="66" spans="1:12" x14ac:dyDescent="0.4">
      <c r="B66" s="82"/>
      <c r="C66" s="83"/>
      <c r="D66" s="84"/>
      <c r="E66" s="85"/>
      <c r="F66" s="85"/>
      <c r="G66" s="85"/>
      <c r="H66" s="85"/>
      <c r="I66" s="85"/>
      <c r="J66" s="85"/>
      <c r="K66" s="85"/>
      <c r="L66" s="85"/>
    </row>
    <row r="67" spans="1:12" x14ac:dyDescent="0.4">
      <c r="C67" s="2"/>
    </row>
    <row r="68" spans="1:12" x14ac:dyDescent="0.4">
      <c r="C68" s="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9"/>
  <sheetViews>
    <sheetView workbookViewId="0">
      <selection activeCell="G26" sqref="G26"/>
    </sheetView>
  </sheetViews>
  <sheetFormatPr defaultRowHeight="14.6" x14ac:dyDescent="0.4"/>
  <cols>
    <col min="2" max="2" width="25.84375" bestFit="1" customWidth="1"/>
  </cols>
  <sheetData>
    <row r="1" spans="1:15" x14ac:dyDescent="0.4">
      <c r="A1" t="s">
        <v>2</v>
      </c>
      <c r="B1" t="s">
        <v>104</v>
      </c>
      <c r="C1" t="s">
        <v>105</v>
      </c>
      <c r="D1" t="s">
        <v>106</v>
      </c>
      <c r="E1" t="s">
        <v>107</v>
      </c>
      <c r="F1" t="s">
        <v>108</v>
      </c>
      <c r="G1" t="s">
        <v>109</v>
      </c>
      <c r="H1" t="s">
        <v>110</v>
      </c>
      <c r="I1" t="s">
        <v>111</v>
      </c>
      <c r="J1" t="s">
        <v>112</v>
      </c>
      <c r="K1" t="s">
        <v>113</v>
      </c>
      <c r="L1" t="s">
        <v>114</v>
      </c>
      <c r="M1" t="s">
        <v>115</v>
      </c>
      <c r="N1" t="s">
        <v>116</v>
      </c>
      <c r="O1" t="s">
        <v>117</v>
      </c>
    </row>
    <row r="2" spans="1:15" x14ac:dyDescent="0.4">
      <c r="A2" t="s">
        <v>118</v>
      </c>
      <c r="B2" t="s">
        <v>119</v>
      </c>
      <c r="C2" t="s">
        <v>120</v>
      </c>
      <c r="D2">
        <v>536.54999999999995</v>
      </c>
      <c r="E2">
        <v>643.86</v>
      </c>
      <c r="F2">
        <v>751.17</v>
      </c>
      <c r="G2">
        <v>858.48</v>
      </c>
      <c r="H2">
        <v>965.79</v>
      </c>
      <c r="I2" s="6">
        <v>1180.4100000000001</v>
      </c>
      <c r="J2" s="6">
        <v>1395.03</v>
      </c>
      <c r="K2" s="6">
        <v>1609.65</v>
      </c>
      <c r="L2" s="6">
        <v>1931.58</v>
      </c>
    </row>
    <row r="3" spans="1:15" x14ac:dyDescent="0.4">
      <c r="A3" t="s">
        <v>121</v>
      </c>
      <c r="B3" t="s">
        <v>122</v>
      </c>
      <c r="C3" t="s">
        <v>120</v>
      </c>
      <c r="D3">
        <v>47.65</v>
      </c>
      <c r="E3">
        <v>57.18</v>
      </c>
      <c r="F3">
        <v>66.709999999999994</v>
      </c>
      <c r="G3">
        <v>76.239999999999995</v>
      </c>
      <c r="H3">
        <v>85.77</v>
      </c>
      <c r="I3">
        <v>104.83</v>
      </c>
      <c r="J3">
        <v>123.89</v>
      </c>
      <c r="K3">
        <v>142.94999999999999</v>
      </c>
      <c r="L3">
        <v>171.54</v>
      </c>
    </row>
    <row r="4" spans="1:15" x14ac:dyDescent="0.4">
      <c r="A4">
        <v>1</v>
      </c>
      <c r="B4" t="s">
        <v>14</v>
      </c>
      <c r="C4" t="s">
        <v>120</v>
      </c>
      <c r="D4">
        <v>4.78</v>
      </c>
      <c r="E4">
        <v>5.73</v>
      </c>
      <c r="F4">
        <v>6.69</v>
      </c>
      <c r="G4">
        <v>7.64</v>
      </c>
      <c r="H4">
        <v>8.6</v>
      </c>
      <c r="I4">
        <v>10.51</v>
      </c>
      <c r="J4">
        <v>12.42</v>
      </c>
      <c r="K4">
        <v>14.33</v>
      </c>
      <c r="L4">
        <v>17.2</v>
      </c>
      <c r="M4" s="6">
        <v>1300</v>
      </c>
    </row>
    <row r="5" spans="1:15" x14ac:dyDescent="0.4">
      <c r="A5">
        <v>2</v>
      </c>
      <c r="B5" t="s">
        <v>16</v>
      </c>
      <c r="C5" t="s">
        <v>120</v>
      </c>
      <c r="D5">
        <v>9.3000000000000007</v>
      </c>
      <c r="E5">
        <v>11.16</v>
      </c>
      <c r="F5">
        <v>13.02</v>
      </c>
      <c r="G5">
        <v>14.88</v>
      </c>
      <c r="H5">
        <v>16.739999999999998</v>
      </c>
      <c r="I5">
        <v>20.46</v>
      </c>
      <c r="J5">
        <v>24.18</v>
      </c>
      <c r="K5">
        <v>27.9</v>
      </c>
      <c r="L5">
        <v>33.479999999999997</v>
      </c>
      <c r="M5" s="6">
        <v>3500</v>
      </c>
    </row>
    <row r="6" spans="1:15" x14ac:dyDescent="0.4">
      <c r="A6">
        <v>3</v>
      </c>
      <c r="B6" t="s">
        <v>18</v>
      </c>
      <c r="C6" t="s">
        <v>120</v>
      </c>
      <c r="D6">
        <v>7.69</v>
      </c>
      <c r="E6">
        <v>9.23</v>
      </c>
      <c r="F6">
        <v>10.76</v>
      </c>
      <c r="G6">
        <v>12.3</v>
      </c>
      <c r="H6">
        <v>13.84</v>
      </c>
      <c r="I6">
        <v>16.920000000000002</v>
      </c>
      <c r="J6">
        <v>19.989999999999998</v>
      </c>
      <c r="K6">
        <v>23.07</v>
      </c>
      <c r="L6">
        <v>27.68</v>
      </c>
      <c r="M6" s="6">
        <v>6500</v>
      </c>
    </row>
    <row r="7" spans="1:15" x14ac:dyDescent="0.4">
      <c r="A7">
        <v>4</v>
      </c>
      <c r="B7" t="s">
        <v>19</v>
      </c>
      <c r="C7" t="s">
        <v>120</v>
      </c>
      <c r="D7">
        <v>4.62</v>
      </c>
      <c r="E7">
        <v>5.54</v>
      </c>
      <c r="F7">
        <v>6.46</v>
      </c>
      <c r="G7">
        <v>7.39</v>
      </c>
      <c r="H7">
        <v>8.31</v>
      </c>
      <c r="I7">
        <v>10.16</v>
      </c>
      <c r="J7">
        <v>12</v>
      </c>
      <c r="K7">
        <v>13.85</v>
      </c>
      <c r="L7">
        <v>16.62</v>
      </c>
      <c r="M7" s="6">
        <v>7500</v>
      </c>
    </row>
    <row r="8" spans="1:15" x14ac:dyDescent="0.4">
      <c r="A8">
        <v>5</v>
      </c>
      <c r="B8" t="s">
        <v>123</v>
      </c>
      <c r="C8" t="s">
        <v>120</v>
      </c>
      <c r="D8">
        <v>18.11</v>
      </c>
      <c r="E8">
        <v>21.73</v>
      </c>
      <c r="F8">
        <v>25.36</v>
      </c>
      <c r="G8">
        <v>28.98</v>
      </c>
      <c r="H8">
        <v>32.6</v>
      </c>
      <c r="I8">
        <v>39.840000000000003</v>
      </c>
      <c r="J8">
        <v>47.09</v>
      </c>
      <c r="K8">
        <v>54.33</v>
      </c>
      <c r="L8">
        <v>65.2</v>
      </c>
      <c r="M8" s="6">
        <v>92000</v>
      </c>
    </row>
    <row r="9" spans="1:15" x14ac:dyDescent="0.4">
      <c r="A9">
        <v>6</v>
      </c>
      <c r="B9" t="s">
        <v>22</v>
      </c>
      <c r="C9" t="s">
        <v>120</v>
      </c>
      <c r="D9">
        <v>6.71</v>
      </c>
      <c r="E9">
        <v>8.0500000000000007</v>
      </c>
      <c r="F9">
        <v>9.4</v>
      </c>
      <c r="G9">
        <v>10.74</v>
      </c>
      <c r="H9">
        <v>12.08</v>
      </c>
      <c r="I9">
        <v>14.76</v>
      </c>
      <c r="J9">
        <v>17.45</v>
      </c>
      <c r="K9">
        <v>20.13</v>
      </c>
      <c r="L9">
        <v>24.16</v>
      </c>
      <c r="M9" s="6">
        <v>2200</v>
      </c>
    </row>
    <row r="10" spans="1:15" x14ac:dyDescent="0.4">
      <c r="A10">
        <v>7</v>
      </c>
      <c r="B10" t="s">
        <v>23</v>
      </c>
      <c r="C10" t="s">
        <v>120</v>
      </c>
      <c r="D10">
        <v>12.25</v>
      </c>
      <c r="E10">
        <v>14.7</v>
      </c>
      <c r="F10">
        <v>17.149999999999999</v>
      </c>
      <c r="G10">
        <v>19.600000000000001</v>
      </c>
      <c r="H10">
        <v>22.05</v>
      </c>
      <c r="I10">
        <v>26.95</v>
      </c>
      <c r="J10">
        <v>31.85</v>
      </c>
      <c r="K10">
        <v>36.75</v>
      </c>
      <c r="L10">
        <v>44.1</v>
      </c>
      <c r="M10" s="6">
        <v>78820</v>
      </c>
    </row>
    <row r="11" spans="1:15" x14ac:dyDescent="0.4">
      <c r="A11">
        <v>8</v>
      </c>
      <c r="B11" t="s">
        <v>24</v>
      </c>
      <c r="C11" t="s">
        <v>120</v>
      </c>
      <c r="D11">
        <v>9.3000000000000007</v>
      </c>
      <c r="E11">
        <v>11.15</v>
      </c>
      <c r="F11">
        <v>13.01</v>
      </c>
      <c r="G11">
        <v>14.87</v>
      </c>
      <c r="H11">
        <v>16.73</v>
      </c>
      <c r="I11">
        <v>20.45</v>
      </c>
      <c r="J11">
        <v>24.17</v>
      </c>
      <c r="K11">
        <v>27.88</v>
      </c>
      <c r="L11">
        <v>33.46</v>
      </c>
      <c r="M11" s="6">
        <v>26500</v>
      </c>
    </row>
    <row r="12" spans="1:15" x14ac:dyDescent="0.4">
      <c r="A12">
        <v>9</v>
      </c>
      <c r="B12" t="s">
        <v>25</v>
      </c>
      <c r="C12" t="s">
        <v>120</v>
      </c>
      <c r="D12">
        <v>21.01</v>
      </c>
      <c r="E12">
        <v>25.21</v>
      </c>
      <c r="F12">
        <v>29.41</v>
      </c>
      <c r="G12">
        <v>33.61</v>
      </c>
      <c r="H12">
        <v>37.81</v>
      </c>
      <c r="I12">
        <v>46.21</v>
      </c>
      <c r="J12">
        <v>54.61</v>
      </c>
      <c r="K12">
        <v>63.02</v>
      </c>
      <c r="L12">
        <v>75.62</v>
      </c>
      <c r="M12" s="6">
        <v>60000</v>
      </c>
    </row>
    <row r="13" spans="1:15" x14ac:dyDescent="0.4">
      <c r="A13">
        <v>10</v>
      </c>
      <c r="B13" t="s">
        <v>26</v>
      </c>
      <c r="C13" t="s">
        <v>120</v>
      </c>
      <c r="D13">
        <v>11.28</v>
      </c>
      <c r="E13">
        <v>13.53</v>
      </c>
      <c r="F13">
        <v>15.79</v>
      </c>
      <c r="G13">
        <v>18.04</v>
      </c>
      <c r="H13">
        <v>20.3</v>
      </c>
      <c r="I13">
        <v>24.81</v>
      </c>
      <c r="J13">
        <v>29.32</v>
      </c>
      <c r="K13">
        <v>33.83</v>
      </c>
      <c r="L13">
        <v>40.6</v>
      </c>
      <c r="M13" s="6">
        <v>8000</v>
      </c>
    </row>
    <row r="14" spans="1:15" x14ac:dyDescent="0.4">
      <c r="A14">
        <v>11</v>
      </c>
      <c r="B14" t="s">
        <v>124</v>
      </c>
      <c r="C14" t="s">
        <v>120</v>
      </c>
      <c r="D14">
        <v>15.07</v>
      </c>
      <c r="E14">
        <v>18.09</v>
      </c>
      <c r="F14">
        <v>21.1</v>
      </c>
      <c r="G14">
        <v>24.12</v>
      </c>
      <c r="H14">
        <v>27.13</v>
      </c>
      <c r="I14">
        <v>33.159999999999997</v>
      </c>
      <c r="J14">
        <v>39.19</v>
      </c>
      <c r="K14">
        <v>45.22</v>
      </c>
      <c r="L14">
        <v>54.26</v>
      </c>
      <c r="M14" s="6">
        <v>25500</v>
      </c>
    </row>
    <row r="15" spans="1:15" x14ac:dyDescent="0.4">
      <c r="A15">
        <v>12</v>
      </c>
      <c r="B15" t="s">
        <v>28</v>
      </c>
      <c r="C15" t="s">
        <v>120</v>
      </c>
      <c r="D15">
        <v>9.68</v>
      </c>
      <c r="E15">
        <v>11.61</v>
      </c>
      <c r="F15">
        <v>13.55</v>
      </c>
      <c r="G15">
        <v>15.48</v>
      </c>
      <c r="H15">
        <v>17.420000000000002</v>
      </c>
      <c r="I15">
        <v>21.29</v>
      </c>
      <c r="J15">
        <v>25.16</v>
      </c>
      <c r="K15">
        <v>29.03</v>
      </c>
      <c r="L15">
        <v>34.840000000000003</v>
      </c>
      <c r="M15" s="6">
        <v>2500</v>
      </c>
    </row>
    <row r="16" spans="1:15" x14ac:dyDescent="0.4">
      <c r="A16">
        <v>13</v>
      </c>
      <c r="B16" t="s">
        <v>30</v>
      </c>
      <c r="C16" t="s">
        <v>120</v>
      </c>
      <c r="D16">
        <v>8.94</v>
      </c>
      <c r="E16">
        <v>10.73</v>
      </c>
      <c r="F16">
        <v>12.51</v>
      </c>
      <c r="G16">
        <v>14.3</v>
      </c>
      <c r="H16">
        <v>16.09</v>
      </c>
      <c r="I16">
        <v>19.670000000000002</v>
      </c>
      <c r="J16">
        <v>23.24</v>
      </c>
      <c r="K16">
        <v>26.82</v>
      </c>
      <c r="L16">
        <v>32.18</v>
      </c>
      <c r="M16">
        <v>700</v>
      </c>
    </row>
    <row r="17" spans="1:13" x14ac:dyDescent="0.4">
      <c r="A17">
        <v>14</v>
      </c>
      <c r="B17" t="s">
        <v>31</v>
      </c>
      <c r="C17" t="s">
        <v>120</v>
      </c>
      <c r="D17">
        <v>5.73</v>
      </c>
      <c r="E17">
        <v>6.87</v>
      </c>
      <c r="F17">
        <v>8.02</v>
      </c>
      <c r="G17">
        <v>9.16</v>
      </c>
      <c r="H17">
        <v>10.31</v>
      </c>
      <c r="I17">
        <v>12.6</v>
      </c>
      <c r="J17">
        <v>14.89</v>
      </c>
      <c r="K17">
        <v>17.18</v>
      </c>
      <c r="L17">
        <v>20.62</v>
      </c>
      <c r="M17" s="6">
        <v>2000</v>
      </c>
    </row>
    <row r="18" spans="1:13" x14ac:dyDescent="0.4">
      <c r="A18">
        <v>15</v>
      </c>
      <c r="B18" t="s">
        <v>33</v>
      </c>
      <c r="C18" t="s">
        <v>120</v>
      </c>
      <c r="D18">
        <v>3.59</v>
      </c>
      <c r="E18">
        <v>4.3099999999999996</v>
      </c>
      <c r="F18">
        <v>5.0199999999999996</v>
      </c>
      <c r="G18">
        <v>5.74</v>
      </c>
      <c r="H18">
        <v>6.46</v>
      </c>
      <c r="I18">
        <v>7.9</v>
      </c>
      <c r="J18">
        <v>9.33</v>
      </c>
      <c r="K18">
        <v>10.77</v>
      </c>
      <c r="L18">
        <v>12.92</v>
      </c>
      <c r="M18" s="6">
        <v>1000</v>
      </c>
    </row>
    <row r="19" spans="1:13" x14ac:dyDescent="0.4">
      <c r="A19">
        <v>16</v>
      </c>
      <c r="B19" t="s">
        <v>35</v>
      </c>
      <c r="C19" t="s">
        <v>120</v>
      </c>
      <c r="D19">
        <v>3.69</v>
      </c>
      <c r="E19">
        <v>4.43</v>
      </c>
      <c r="F19">
        <v>5.17</v>
      </c>
      <c r="G19">
        <v>5.91</v>
      </c>
      <c r="H19">
        <v>6.65</v>
      </c>
      <c r="I19">
        <v>8.1300000000000008</v>
      </c>
      <c r="J19">
        <v>9.61</v>
      </c>
      <c r="K19">
        <v>11.08</v>
      </c>
      <c r="L19">
        <v>13.3</v>
      </c>
      <c r="M19" s="6">
        <v>3000</v>
      </c>
    </row>
    <row r="20" spans="1:13" x14ac:dyDescent="0.4">
      <c r="A20">
        <v>17</v>
      </c>
      <c r="B20" t="s">
        <v>37</v>
      </c>
      <c r="C20" t="s">
        <v>120</v>
      </c>
      <c r="D20">
        <v>16.079999999999998</v>
      </c>
      <c r="E20">
        <v>19.29</v>
      </c>
      <c r="F20">
        <v>22.51</v>
      </c>
      <c r="G20">
        <v>25.72</v>
      </c>
      <c r="H20">
        <v>28.94</v>
      </c>
      <c r="I20">
        <v>35.369999999999997</v>
      </c>
      <c r="J20">
        <v>41.8</v>
      </c>
      <c r="K20">
        <v>48.23</v>
      </c>
      <c r="L20">
        <v>57.88</v>
      </c>
      <c r="M20" s="6">
        <v>18715</v>
      </c>
    </row>
    <row r="21" spans="1:13" x14ac:dyDescent="0.4">
      <c r="A21">
        <v>18</v>
      </c>
      <c r="B21" t="s">
        <v>38</v>
      </c>
      <c r="C21" t="s">
        <v>120</v>
      </c>
      <c r="D21">
        <v>10.45</v>
      </c>
      <c r="E21">
        <v>12.55</v>
      </c>
      <c r="F21">
        <v>14.64</v>
      </c>
      <c r="G21">
        <v>16.73</v>
      </c>
      <c r="H21">
        <v>18.82</v>
      </c>
      <c r="I21">
        <v>23</v>
      </c>
      <c r="J21">
        <v>27.18</v>
      </c>
      <c r="K21">
        <v>31.37</v>
      </c>
      <c r="L21">
        <v>37.64</v>
      </c>
      <c r="M21" s="6">
        <v>13500</v>
      </c>
    </row>
    <row r="22" spans="1:13" x14ac:dyDescent="0.4">
      <c r="A22">
        <v>19</v>
      </c>
      <c r="B22" t="s">
        <v>40</v>
      </c>
      <c r="C22" t="s">
        <v>120</v>
      </c>
      <c r="D22">
        <v>7.87</v>
      </c>
      <c r="E22">
        <v>9.4499999999999993</v>
      </c>
      <c r="F22">
        <v>11.02</v>
      </c>
      <c r="G22">
        <v>12.6</v>
      </c>
      <c r="H22">
        <v>14.17</v>
      </c>
      <c r="I22">
        <v>17.32</v>
      </c>
      <c r="J22">
        <v>20.47</v>
      </c>
      <c r="K22">
        <v>23.62</v>
      </c>
      <c r="L22">
        <v>28.34</v>
      </c>
      <c r="M22" s="6">
        <v>10000</v>
      </c>
    </row>
    <row r="23" spans="1:13" x14ac:dyDescent="0.4">
      <c r="A23">
        <v>20</v>
      </c>
      <c r="B23" t="s">
        <v>41</v>
      </c>
      <c r="C23" t="s">
        <v>120</v>
      </c>
      <c r="D23">
        <v>2.0699999999999998</v>
      </c>
      <c r="E23">
        <v>2.4900000000000002</v>
      </c>
      <c r="F23">
        <v>2.9</v>
      </c>
      <c r="G23">
        <v>3.32</v>
      </c>
      <c r="H23">
        <v>3.73</v>
      </c>
      <c r="I23">
        <v>4.5599999999999996</v>
      </c>
      <c r="J23">
        <v>5.39</v>
      </c>
      <c r="K23">
        <v>6.22</v>
      </c>
      <c r="L23">
        <v>7.46</v>
      </c>
      <c r="M23">
        <v>150</v>
      </c>
    </row>
    <row r="24" spans="1:13" x14ac:dyDescent="0.4">
      <c r="A24">
        <v>21</v>
      </c>
      <c r="B24" t="s">
        <v>42</v>
      </c>
      <c r="C24" t="s">
        <v>120</v>
      </c>
      <c r="D24">
        <v>10.54</v>
      </c>
      <c r="E24">
        <v>12.65</v>
      </c>
      <c r="F24">
        <v>14.75</v>
      </c>
      <c r="G24">
        <v>16.86</v>
      </c>
      <c r="H24">
        <v>18.97</v>
      </c>
      <c r="I24">
        <v>23.19</v>
      </c>
      <c r="J24">
        <v>27.4</v>
      </c>
      <c r="K24">
        <v>31.62</v>
      </c>
      <c r="L24">
        <v>37.94</v>
      </c>
      <c r="M24">
        <v>700</v>
      </c>
    </row>
    <row r="25" spans="1:13" x14ac:dyDescent="0.4">
      <c r="A25">
        <v>22</v>
      </c>
      <c r="B25" t="s">
        <v>44</v>
      </c>
      <c r="C25" t="s">
        <v>120</v>
      </c>
      <c r="D25">
        <v>7.54</v>
      </c>
      <c r="E25">
        <v>9.0500000000000007</v>
      </c>
      <c r="F25">
        <v>10.55</v>
      </c>
      <c r="G25">
        <v>12.06</v>
      </c>
      <c r="H25">
        <v>13.57</v>
      </c>
      <c r="I25">
        <v>16.59</v>
      </c>
      <c r="J25">
        <v>19.600000000000001</v>
      </c>
      <c r="K25">
        <v>22.62</v>
      </c>
      <c r="L25">
        <v>27.14</v>
      </c>
      <c r="M25" s="6">
        <v>1800</v>
      </c>
    </row>
    <row r="26" spans="1:13" x14ac:dyDescent="0.4">
      <c r="A26">
        <v>23</v>
      </c>
      <c r="B26" t="s">
        <v>125</v>
      </c>
      <c r="C26" t="s">
        <v>120</v>
      </c>
      <c r="D26">
        <v>25.86</v>
      </c>
      <c r="E26">
        <v>31.03</v>
      </c>
      <c r="F26">
        <v>36.200000000000003</v>
      </c>
      <c r="G26">
        <v>41.37</v>
      </c>
      <c r="H26">
        <v>46.54</v>
      </c>
      <c r="I26">
        <v>56.88</v>
      </c>
      <c r="J26">
        <v>67.22</v>
      </c>
      <c r="K26">
        <v>77.569999999999993</v>
      </c>
      <c r="L26">
        <v>93.08</v>
      </c>
      <c r="M26" s="6">
        <v>38582</v>
      </c>
    </row>
    <row r="27" spans="1:13" x14ac:dyDescent="0.4">
      <c r="A27">
        <v>24</v>
      </c>
      <c r="B27" t="s">
        <v>47</v>
      </c>
      <c r="C27" t="s">
        <v>120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</row>
    <row r="28" spans="1:13" x14ac:dyDescent="0.4">
      <c r="A28">
        <v>25</v>
      </c>
      <c r="B28" t="s">
        <v>48</v>
      </c>
      <c r="C28" t="s">
        <v>120</v>
      </c>
      <c r="D28">
        <v>10.73</v>
      </c>
      <c r="E28">
        <v>12.88</v>
      </c>
      <c r="F28">
        <v>15.03</v>
      </c>
      <c r="G28">
        <v>17.170000000000002</v>
      </c>
      <c r="H28">
        <v>19.32</v>
      </c>
      <c r="I28">
        <v>23.61</v>
      </c>
      <c r="J28">
        <v>27.91</v>
      </c>
      <c r="K28">
        <v>32.200000000000003</v>
      </c>
      <c r="L28">
        <v>38.64</v>
      </c>
      <c r="M28" s="6">
        <v>1250</v>
      </c>
    </row>
    <row r="29" spans="1:13" x14ac:dyDescent="0.4">
      <c r="A29">
        <v>26</v>
      </c>
      <c r="B29" t="s">
        <v>49</v>
      </c>
      <c r="C29" t="s">
        <v>120</v>
      </c>
      <c r="D29">
        <v>9.26</v>
      </c>
      <c r="E29">
        <v>11.11</v>
      </c>
      <c r="F29">
        <v>12.97</v>
      </c>
      <c r="G29">
        <v>14.82</v>
      </c>
      <c r="H29">
        <v>16.670000000000002</v>
      </c>
      <c r="I29">
        <v>20.37</v>
      </c>
      <c r="J29">
        <v>24.08</v>
      </c>
      <c r="K29">
        <v>27.78</v>
      </c>
      <c r="L29">
        <v>33.340000000000003</v>
      </c>
      <c r="M29" s="6">
        <v>21000</v>
      </c>
    </row>
    <row r="30" spans="1:13" x14ac:dyDescent="0.4">
      <c r="A30">
        <v>27</v>
      </c>
      <c r="B30" t="s">
        <v>50</v>
      </c>
      <c r="C30" t="s">
        <v>120</v>
      </c>
      <c r="D30">
        <v>9.06</v>
      </c>
      <c r="E30">
        <v>10.87</v>
      </c>
      <c r="F30">
        <v>12.68</v>
      </c>
      <c r="G30">
        <v>14.49</v>
      </c>
      <c r="H30">
        <v>16.3</v>
      </c>
      <c r="I30">
        <v>19.920000000000002</v>
      </c>
      <c r="J30">
        <v>23.54</v>
      </c>
      <c r="K30">
        <v>27.17</v>
      </c>
      <c r="L30">
        <v>32.6</v>
      </c>
      <c r="M30" s="6">
        <v>4000</v>
      </c>
    </row>
    <row r="31" spans="1:13" x14ac:dyDescent="0.4">
      <c r="A31">
        <v>28</v>
      </c>
      <c r="B31" t="s">
        <v>89</v>
      </c>
      <c r="C31" t="s">
        <v>120</v>
      </c>
      <c r="D31">
        <v>23.02</v>
      </c>
      <c r="E31">
        <v>27.63</v>
      </c>
      <c r="F31">
        <v>32.229999999999997</v>
      </c>
      <c r="G31">
        <v>36.840000000000003</v>
      </c>
      <c r="H31">
        <v>41.44</v>
      </c>
      <c r="I31">
        <v>50.65</v>
      </c>
      <c r="J31">
        <v>59.86</v>
      </c>
      <c r="K31">
        <v>69.069999999999993</v>
      </c>
      <c r="L31">
        <v>82.88</v>
      </c>
      <c r="M31" s="6">
        <v>3000</v>
      </c>
    </row>
    <row r="32" spans="1:13" x14ac:dyDescent="0.4">
      <c r="A32">
        <v>29</v>
      </c>
      <c r="B32" t="s">
        <v>53</v>
      </c>
      <c r="C32" t="s">
        <v>120</v>
      </c>
      <c r="D32">
        <v>10.17</v>
      </c>
      <c r="E32">
        <v>12.2</v>
      </c>
      <c r="F32">
        <v>14.23</v>
      </c>
      <c r="G32">
        <v>16.27</v>
      </c>
      <c r="H32">
        <v>18.3</v>
      </c>
      <c r="I32">
        <v>22.37</v>
      </c>
      <c r="J32">
        <v>26.43</v>
      </c>
      <c r="K32">
        <v>30.5</v>
      </c>
      <c r="L32">
        <v>36.6</v>
      </c>
      <c r="M32" s="6">
        <v>2500</v>
      </c>
    </row>
    <row r="33" spans="1:13" x14ac:dyDescent="0.4">
      <c r="A33">
        <v>30</v>
      </c>
      <c r="B33" t="s">
        <v>54</v>
      </c>
      <c r="C33" t="s">
        <v>120</v>
      </c>
      <c r="D33">
        <v>7.94</v>
      </c>
      <c r="E33">
        <v>9.5299999999999994</v>
      </c>
      <c r="F33">
        <v>11.11</v>
      </c>
      <c r="G33">
        <v>12.7</v>
      </c>
      <c r="H33">
        <v>14.29</v>
      </c>
      <c r="I33">
        <v>17.47</v>
      </c>
      <c r="J33">
        <v>20.64</v>
      </c>
      <c r="K33">
        <v>23.82</v>
      </c>
      <c r="L33">
        <v>28.58</v>
      </c>
      <c r="M33" s="6">
        <v>2000</v>
      </c>
    </row>
    <row r="34" spans="1:13" x14ac:dyDescent="0.4">
      <c r="A34">
        <v>31</v>
      </c>
      <c r="B34" t="s">
        <v>55</v>
      </c>
      <c r="C34" t="s">
        <v>120</v>
      </c>
      <c r="D34">
        <v>11.7</v>
      </c>
      <c r="E34">
        <v>14.05</v>
      </c>
      <c r="F34">
        <v>16.39</v>
      </c>
      <c r="G34">
        <v>18.73</v>
      </c>
      <c r="H34">
        <v>21.07</v>
      </c>
      <c r="I34">
        <v>25.75</v>
      </c>
      <c r="J34">
        <v>30.43</v>
      </c>
      <c r="K34">
        <v>35.119999999999997</v>
      </c>
      <c r="L34">
        <v>42.14</v>
      </c>
      <c r="M34" s="6">
        <v>1700</v>
      </c>
    </row>
    <row r="35" spans="1:13" x14ac:dyDescent="0.4">
      <c r="A35">
        <v>32</v>
      </c>
      <c r="B35" t="s">
        <v>56</v>
      </c>
      <c r="C35" t="s">
        <v>120</v>
      </c>
      <c r="D35">
        <v>15.76</v>
      </c>
      <c r="E35">
        <v>18.91</v>
      </c>
      <c r="F35">
        <v>22.06</v>
      </c>
      <c r="G35">
        <v>25.21</v>
      </c>
      <c r="H35">
        <v>28.36</v>
      </c>
      <c r="I35">
        <v>34.659999999999997</v>
      </c>
      <c r="J35">
        <v>40.96</v>
      </c>
      <c r="K35">
        <v>47.27</v>
      </c>
      <c r="L35">
        <v>56.72</v>
      </c>
      <c r="M35" s="6">
        <v>23000</v>
      </c>
    </row>
    <row r="36" spans="1:13" x14ac:dyDescent="0.4">
      <c r="A36">
        <v>33</v>
      </c>
      <c r="B36" t="s">
        <v>58</v>
      </c>
      <c r="C36" t="s">
        <v>120</v>
      </c>
      <c r="D36">
        <v>13.28</v>
      </c>
      <c r="E36">
        <v>15.93</v>
      </c>
      <c r="F36">
        <v>18.59</v>
      </c>
      <c r="G36">
        <v>21.24</v>
      </c>
      <c r="H36">
        <v>23.9</v>
      </c>
      <c r="I36">
        <v>29.21</v>
      </c>
      <c r="J36">
        <v>34.520000000000003</v>
      </c>
      <c r="K36">
        <v>39.83</v>
      </c>
      <c r="L36">
        <v>47.8</v>
      </c>
      <c r="M36" s="6">
        <v>5000</v>
      </c>
    </row>
    <row r="37" spans="1:13" x14ac:dyDescent="0.4">
      <c r="A37">
        <v>34</v>
      </c>
      <c r="B37" t="s">
        <v>82</v>
      </c>
      <c r="C37" t="s">
        <v>120</v>
      </c>
      <c r="D37">
        <v>21.72</v>
      </c>
      <c r="E37">
        <v>26.07</v>
      </c>
      <c r="F37">
        <v>30.41</v>
      </c>
      <c r="G37">
        <v>34.76</v>
      </c>
      <c r="H37">
        <v>39.1</v>
      </c>
      <c r="I37">
        <v>47.79</v>
      </c>
      <c r="J37">
        <v>56.48</v>
      </c>
      <c r="K37">
        <v>65.17</v>
      </c>
      <c r="L37">
        <v>78.2</v>
      </c>
      <c r="M37" s="6">
        <v>11000</v>
      </c>
    </row>
    <row r="38" spans="1:13" x14ac:dyDescent="0.4">
      <c r="A38">
        <v>35</v>
      </c>
      <c r="B38" t="s">
        <v>60</v>
      </c>
      <c r="C38" t="s">
        <v>120</v>
      </c>
      <c r="D38">
        <v>5.87</v>
      </c>
      <c r="E38">
        <v>7.05</v>
      </c>
      <c r="F38">
        <v>8.2200000000000006</v>
      </c>
      <c r="G38">
        <v>9.4</v>
      </c>
      <c r="H38">
        <v>10.57</v>
      </c>
      <c r="I38">
        <v>12.92</v>
      </c>
      <c r="J38">
        <v>15.27</v>
      </c>
      <c r="K38">
        <v>17.62</v>
      </c>
      <c r="L38">
        <v>21.14</v>
      </c>
      <c r="M38" s="6">
        <v>1000</v>
      </c>
    </row>
    <row r="39" spans="1:13" x14ac:dyDescent="0.4">
      <c r="A39">
        <v>36</v>
      </c>
      <c r="B39" t="s">
        <v>61</v>
      </c>
      <c r="C39" t="s">
        <v>120</v>
      </c>
      <c r="D39">
        <v>8.16</v>
      </c>
      <c r="E39">
        <v>9.7899999999999991</v>
      </c>
      <c r="F39">
        <v>11.43</v>
      </c>
      <c r="G39">
        <v>13.06</v>
      </c>
      <c r="H39">
        <v>14.69</v>
      </c>
      <c r="I39">
        <v>17.95</v>
      </c>
      <c r="J39">
        <v>21.22</v>
      </c>
      <c r="K39">
        <v>24.48</v>
      </c>
      <c r="L39">
        <v>29.38</v>
      </c>
      <c r="M39" s="6">
        <v>7000</v>
      </c>
    </row>
    <row r="40" spans="1:13" x14ac:dyDescent="0.4">
      <c r="A40">
        <v>37</v>
      </c>
      <c r="B40" t="s">
        <v>63</v>
      </c>
      <c r="C40" t="s">
        <v>120</v>
      </c>
      <c r="D40">
        <v>13.15</v>
      </c>
      <c r="E40">
        <v>15.78</v>
      </c>
      <c r="F40">
        <v>18.41</v>
      </c>
      <c r="G40">
        <v>21.04</v>
      </c>
      <c r="H40">
        <v>23.67</v>
      </c>
      <c r="I40">
        <v>28.93</v>
      </c>
      <c r="J40">
        <v>34.19</v>
      </c>
      <c r="K40">
        <v>39.450000000000003</v>
      </c>
      <c r="L40">
        <v>47.34</v>
      </c>
      <c r="M40" s="6">
        <v>2750</v>
      </c>
    </row>
    <row r="41" spans="1:13" x14ac:dyDescent="0.4">
      <c r="A41">
        <v>38</v>
      </c>
      <c r="B41" t="s">
        <v>64</v>
      </c>
      <c r="C41" t="s">
        <v>120</v>
      </c>
      <c r="D41">
        <v>5.92</v>
      </c>
      <c r="E41">
        <v>7.1</v>
      </c>
      <c r="F41">
        <v>8.2799999999999994</v>
      </c>
      <c r="G41">
        <v>9.4700000000000006</v>
      </c>
      <c r="H41">
        <v>10.65</v>
      </c>
      <c r="I41">
        <v>13.02</v>
      </c>
      <c r="J41">
        <v>15.38</v>
      </c>
      <c r="K41">
        <v>17.75</v>
      </c>
      <c r="L41">
        <v>21.3</v>
      </c>
      <c r="M41">
        <v>750</v>
      </c>
    </row>
    <row r="42" spans="1:13" x14ac:dyDescent="0.4">
      <c r="A42">
        <v>39</v>
      </c>
      <c r="B42" t="s">
        <v>65</v>
      </c>
      <c r="C42" t="s">
        <v>120</v>
      </c>
      <c r="D42">
        <v>12.52</v>
      </c>
      <c r="E42">
        <v>15.03</v>
      </c>
      <c r="F42">
        <v>17.53</v>
      </c>
      <c r="G42">
        <v>20.04</v>
      </c>
      <c r="H42">
        <v>22.54</v>
      </c>
      <c r="I42">
        <v>27.55</v>
      </c>
      <c r="J42">
        <v>32.56</v>
      </c>
      <c r="K42">
        <v>37.57</v>
      </c>
      <c r="L42">
        <v>45.08</v>
      </c>
      <c r="M42" s="6">
        <v>7000</v>
      </c>
    </row>
    <row r="43" spans="1:13" x14ac:dyDescent="0.4">
      <c r="A43">
        <v>40</v>
      </c>
      <c r="B43" t="s">
        <v>66</v>
      </c>
      <c r="C43" t="s">
        <v>120</v>
      </c>
      <c r="D43">
        <v>10.1</v>
      </c>
      <c r="E43">
        <v>12.13</v>
      </c>
      <c r="F43">
        <v>14.15</v>
      </c>
      <c r="G43">
        <v>16.170000000000002</v>
      </c>
      <c r="H43">
        <v>18.190000000000001</v>
      </c>
      <c r="I43">
        <v>22.23</v>
      </c>
      <c r="J43">
        <v>26.27</v>
      </c>
      <c r="K43">
        <v>30.32</v>
      </c>
      <c r="L43">
        <v>36.380000000000003</v>
      </c>
      <c r="M43" s="6">
        <v>25000</v>
      </c>
    </row>
    <row r="44" spans="1:13" x14ac:dyDescent="0.4">
      <c r="A44">
        <v>41</v>
      </c>
      <c r="B44" t="s">
        <v>67</v>
      </c>
      <c r="C44" t="s">
        <v>120</v>
      </c>
      <c r="D44">
        <v>5.8</v>
      </c>
      <c r="E44">
        <v>6.96</v>
      </c>
      <c r="F44">
        <v>8.1199999999999992</v>
      </c>
      <c r="G44">
        <v>9.2799999999999994</v>
      </c>
      <c r="H44">
        <v>10.44</v>
      </c>
      <c r="I44">
        <v>12.76</v>
      </c>
      <c r="J44">
        <v>15.08</v>
      </c>
      <c r="K44">
        <v>17.399999999999999</v>
      </c>
      <c r="L44">
        <v>20.88</v>
      </c>
      <c r="M44" s="6">
        <v>1750</v>
      </c>
    </row>
    <row r="45" spans="1:13" x14ac:dyDescent="0.4">
      <c r="A45">
        <v>42</v>
      </c>
      <c r="B45" t="s">
        <v>68</v>
      </c>
      <c r="C45" t="s">
        <v>120</v>
      </c>
      <c r="D45">
        <v>17.05</v>
      </c>
      <c r="E45">
        <v>20.46</v>
      </c>
      <c r="F45">
        <v>23.87</v>
      </c>
      <c r="G45">
        <v>27.28</v>
      </c>
      <c r="H45">
        <v>30.69</v>
      </c>
      <c r="I45">
        <v>37.51</v>
      </c>
      <c r="J45">
        <v>44.34</v>
      </c>
      <c r="K45">
        <v>51.15</v>
      </c>
      <c r="L45">
        <v>61.38</v>
      </c>
      <c r="M45" s="6">
        <v>5000</v>
      </c>
    </row>
    <row r="46" spans="1:13" x14ac:dyDescent="0.4">
      <c r="A46">
        <v>43</v>
      </c>
      <c r="B46" t="s">
        <v>69</v>
      </c>
      <c r="C46" t="s">
        <v>120</v>
      </c>
      <c r="D46">
        <v>8.4600000000000009</v>
      </c>
      <c r="E46">
        <v>10.15</v>
      </c>
      <c r="F46">
        <v>11.85</v>
      </c>
      <c r="G46">
        <v>13.54</v>
      </c>
      <c r="H46">
        <v>15.23</v>
      </c>
      <c r="I46">
        <v>18.61</v>
      </c>
      <c r="J46">
        <v>22</v>
      </c>
      <c r="K46">
        <v>25.38</v>
      </c>
      <c r="L46">
        <v>30.46</v>
      </c>
      <c r="M46" s="6">
        <v>6500</v>
      </c>
    </row>
    <row r="47" spans="1:13" x14ac:dyDescent="0.4">
      <c r="A47">
        <v>61</v>
      </c>
      <c r="B47" t="s">
        <v>15</v>
      </c>
      <c r="C47" t="s">
        <v>120</v>
      </c>
      <c r="D47">
        <v>9.16</v>
      </c>
      <c r="E47">
        <v>10.99</v>
      </c>
      <c r="F47">
        <v>12.82</v>
      </c>
      <c r="G47">
        <v>14.65</v>
      </c>
      <c r="H47">
        <v>16.48</v>
      </c>
      <c r="I47">
        <v>20.14</v>
      </c>
      <c r="J47">
        <v>23.8</v>
      </c>
      <c r="K47">
        <v>27.47</v>
      </c>
      <c r="L47">
        <v>32.96</v>
      </c>
      <c r="M47" s="6">
        <v>1200</v>
      </c>
    </row>
    <row r="48" spans="1:13" x14ac:dyDescent="0.4">
      <c r="A48">
        <v>62</v>
      </c>
      <c r="B48" t="s">
        <v>21</v>
      </c>
      <c r="C48" t="s">
        <v>120</v>
      </c>
      <c r="D48">
        <v>1.65</v>
      </c>
      <c r="E48">
        <v>1.99</v>
      </c>
      <c r="F48">
        <v>2.3199999999999998</v>
      </c>
      <c r="G48">
        <v>2.65</v>
      </c>
      <c r="H48">
        <v>2.98</v>
      </c>
      <c r="I48">
        <v>3.64</v>
      </c>
      <c r="J48">
        <v>4.3</v>
      </c>
      <c r="K48">
        <v>4.97</v>
      </c>
      <c r="L48">
        <v>5.96</v>
      </c>
      <c r="M48" s="6">
        <v>3000</v>
      </c>
    </row>
    <row r="49" spans="1:13" x14ac:dyDescent="0.4">
      <c r="A49">
        <v>63</v>
      </c>
      <c r="B49" t="s">
        <v>29</v>
      </c>
      <c r="C49" t="s">
        <v>120</v>
      </c>
      <c r="D49">
        <v>17.489999999999998</v>
      </c>
      <c r="E49">
        <v>20.99</v>
      </c>
      <c r="F49">
        <v>24.49</v>
      </c>
      <c r="G49">
        <v>27.99</v>
      </c>
      <c r="H49">
        <v>31.49</v>
      </c>
      <c r="I49">
        <v>38.49</v>
      </c>
      <c r="J49">
        <v>45.49</v>
      </c>
      <c r="K49">
        <v>52.48</v>
      </c>
      <c r="L49">
        <v>62.98</v>
      </c>
      <c r="M49" s="6">
        <v>40000</v>
      </c>
    </row>
    <row r="50" spans="1:13" x14ac:dyDescent="0.4">
      <c r="A50">
        <v>65</v>
      </c>
      <c r="B50" t="s">
        <v>32</v>
      </c>
      <c r="C50" t="s">
        <v>120</v>
      </c>
      <c r="D50">
        <v>11.39</v>
      </c>
      <c r="E50">
        <v>13.67</v>
      </c>
      <c r="F50">
        <v>15.94</v>
      </c>
      <c r="G50">
        <v>18.22</v>
      </c>
      <c r="H50">
        <v>20.5</v>
      </c>
      <c r="I50">
        <v>25.06</v>
      </c>
      <c r="J50">
        <v>29.61</v>
      </c>
      <c r="K50">
        <v>34.17</v>
      </c>
      <c r="L50">
        <v>41</v>
      </c>
      <c r="M50" s="6">
        <v>2600</v>
      </c>
    </row>
    <row r="51" spans="1:13" x14ac:dyDescent="0.4">
      <c r="A51">
        <v>66</v>
      </c>
      <c r="B51" t="s">
        <v>34</v>
      </c>
      <c r="C51" t="s">
        <v>120</v>
      </c>
      <c r="D51">
        <v>6.45</v>
      </c>
      <c r="E51">
        <v>7.74</v>
      </c>
      <c r="F51">
        <v>9.0299999999999994</v>
      </c>
      <c r="G51">
        <v>10.32</v>
      </c>
      <c r="H51">
        <v>11.61</v>
      </c>
      <c r="I51">
        <v>14.19</v>
      </c>
      <c r="J51">
        <v>16.77</v>
      </c>
      <c r="K51">
        <v>19.350000000000001</v>
      </c>
      <c r="L51">
        <v>23.22</v>
      </c>
      <c r="M51" s="6">
        <v>15000</v>
      </c>
    </row>
    <row r="52" spans="1:13" x14ac:dyDescent="0.4">
      <c r="A52">
        <v>68</v>
      </c>
      <c r="B52" t="s">
        <v>36</v>
      </c>
      <c r="C52" t="s">
        <v>120</v>
      </c>
      <c r="D52">
        <v>6.2</v>
      </c>
      <c r="E52">
        <v>7.44</v>
      </c>
      <c r="F52">
        <v>8.68</v>
      </c>
      <c r="G52">
        <v>9.92</v>
      </c>
      <c r="H52">
        <v>11.16</v>
      </c>
      <c r="I52">
        <v>13.64</v>
      </c>
      <c r="J52">
        <v>16.12</v>
      </c>
      <c r="K52">
        <v>18.600000000000001</v>
      </c>
      <c r="L52">
        <v>22.32</v>
      </c>
      <c r="M52" s="6">
        <v>1500</v>
      </c>
    </row>
    <row r="53" spans="1:13" x14ac:dyDescent="0.4">
      <c r="A53">
        <v>69</v>
      </c>
      <c r="B53" t="s">
        <v>39</v>
      </c>
      <c r="C53" t="s">
        <v>120</v>
      </c>
      <c r="D53">
        <v>8.8800000000000008</v>
      </c>
      <c r="E53">
        <v>10.65</v>
      </c>
      <c r="F53">
        <v>12.43</v>
      </c>
      <c r="G53">
        <v>14.2</v>
      </c>
      <c r="H53">
        <v>15.98</v>
      </c>
      <c r="I53">
        <v>19.53</v>
      </c>
      <c r="J53">
        <v>23.08</v>
      </c>
      <c r="K53">
        <v>26.63</v>
      </c>
      <c r="L53">
        <v>31.96</v>
      </c>
      <c r="M53" s="6">
        <v>25000</v>
      </c>
    </row>
    <row r="54" spans="1:13" x14ac:dyDescent="0.4">
      <c r="A54">
        <v>71</v>
      </c>
      <c r="B54" t="s">
        <v>43</v>
      </c>
      <c r="C54" t="s">
        <v>120</v>
      </c>
      <c r="D54">
        <v>23.78</v>
      </c>
      <c r="E54">
        <v>28.53</v>
      </c>
      <c r="F54">
        <v>33.29</v>
      </c>
      <c r="G54">
        <v>38.04</v>
      </c>
      <c r="H54">
        <v>42.8</v>
      </c>
      <c r="I54">
        <v>52.31</v>
      </c>
      <c r="J54">
        <v>61.82</v>
      </c>
      <c r="K54">
        <v>71.33</v>
      </c>
      <c r="L54">
        <v>85.6</v>
      </c>
      <c r="M54" s="6">
        <v>20000</v>
      </c>
    </row>
    <row r="55" spans="1:13" x14ac:dyDescent="0.4">
      <c r="A55">
        <v>73</v>
      </c>
      <c r="B55" t="s">
        <v>126</v>
      </c>
      <c r="C55" t="s">
        <v>120</v>
      </c>
      <c r="D55">
        <v>12.59</v>
      </c>
      <c r="E55">
        <v>15.11</v>
      </c>
      <c r="F55">
        <v>17.63</v>
      </c>
      <c r="G55">
        <v>20.149999999999999</v>
      </c>
      <c r="H55">
        <v>22.67</v>
      </c>
      <c r="I55">
        <v>27.71</v>
      </c>
      <c r="J55">
        <v>32.75</v>
      </c>
      <c r="K55">
        <v>37.78</v>
      </c>
      <c r="L55">
        <v>45.34</v>
      </c>
      <c r="M55" s="6">
        <v>2600</v>
      </c>
    </row>
    <row r="56" spans="1:13" x14ac:dyDescent="0.4">
      <c r="A56">
        <v>74</v>
      </c>
      <c r="B56" t="s">
        <v>52</v>
      </c>
      <c r="C56" t="s">
        <v>120</v>
      </c>
      <c r="D56">
        <v>11.81</v>
      </c>
      <c r="E56">
        <v>14.18</v>
      </c>
      <c r="F56">
        <v>16.54</v>
      </c>
      <c r="G56">
        <v>18.91</v>
      </c>
      <c r="H56">
        <v>21.27</v>
      </c>
      <c r="I56">
        <v>26</v>
      </c>
      <c r="J56">
        <v>30.72</v>
      </c>
      <c r="K56">
        <v>35.450000000000003</v>
      </c>
      <c r="L56">
        <v>42.54</v>
      </c>
      <c r="M56" s="6">
        <v>8000</v>
      </c>
    </row>
    <row r="57" spans="1:13" x14ac:dyDescent="0.4">
      <c r="A57">
        <v>75</v>
      </c>
      <c r="B57" t="s">
        <v>62</v>
      </c>
      <c r="C57" t="s">
        <v>120</v>
      </c>
      <c r="D57">
        <v>6.72</v>
      </c>
      <c r="E57">
        <v>8.06</v>
      </c>
      <c r="F57">
        <v>9.4</v>
      </c>
      <c r="G57">
        <v>10.75</v>
      </c>
      <c r="H57">
        <v>12.09</v>
      </c>
      <c r="I57">
        <v>14.78</v>
      </c>
      <c r="J57">
        <v>17.46</v>
      </c>
      <c r="K57">
        <v>20.149999999999999</v>
      </c>
      <c r="L57">
        <v>24.18</v>
      </c>
      <c r="M57" s="6">
        <v>3000</v>
      </c>
    </row>
    <row r="58" spans="1:13" x14ac:dyDescent="0.4">
      <c r="A58">
        <v>76</v>
      </c>
      <c r="B58" t="s">
        <v>70</v>
      </c>
      <c r="C58" t="s">
        <v>120</v>
      </c>
      <c r="D58">
        <v>6.8</v>
      </c>
      <c r="E58">
        <v>8.16</v>
      </c>
      <c r="F58">
        <v>9.52</v>
      </c>
      <c r="G58">
        <v>10.88</v>
      </c>
      <c r="H58">
        <v>12.24</v>
      </c>
      <c r="I58">
        <v>14.96</v>
      </c>
      <c r="J58">
        <v>17.68</v>
      </c>
      <c r="K58">
        <v>20.399999999999999</v>
      </c>
      <c r="L58">
        <v>24.48</v>
      </c>
      <c r="M58" s="6">
        <v>2000</v>
      </c>
    </row>
    <row r="59" spans="1:13" x14ac:dyDescent="0.4">
      <c r="A59" t="s">
        <v>127</v>
      </c>
      <c r="B59" t="s">
        <v>128</v>
      </c>
      <c r="C59" t="s">
        <v>120</v>
      </c>
      <c r="D59">
        <v>7</v>
      </c>
      <c r="E59">
        <v>8.4</v>
      </c>
      <c r="F59">
        <v>9.8000000000000007</v>
      </c>
      <c r="G59">
        <v>11.2</v>
      </c>
      <c r="H59">
        <v>12.6</v>
      </c>
      <c r="I59">
        <v>15.4</v>
      </c>
      <c r="J59">
        <v>18.2</v>
      </c>
      <c r="K59">
        <v>21</v>
      </c>
      <c r="L59">
        <v>25.2</v>
      </c>
      <c r="M59" s="6">
        <v>198340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68"/>
  <sheetViews>
    <sheetView zoomScale="85" zoomScaleNormal="85" workbookViewId="0"/>
  </sheetViews>
  <sheetFormatPr defaultRowHeight="14.6" x14ac:dyDescent="0.4"/>
  <cols>
    <col min="1" max="1" width="29.69140625" style="4" customWidth="1"/>
    <col min="2" max="2" width="9.23046875" style="1" bestFit="1" customWidth="1"/>
    <col min="3" max="3" width="11.69140625" style="5" bestFit="1" customWidth="1"/>
    <col min="4" max="11" width="9.69140625" style="3" customWidth="1"/>
    <col min="12" max="12" width="9.15234375" style="3" customWidth="1"/>
    <col min="13" max="256" width="9.15234375" style="4"/>
    <col min="257" max="257" width="22.53515625" style="4" bestFit="1" customWidth="1"/>
    <col min="258" max="258" width="8.69140625" style="4" customWidth="1"/>
    <col min="259" max="259" width="10.69140625" style="4" customWidth="1"/>
    <col min="260" max="268" width="9.69140625" style="4" customWidth="1"/>
    <col min="269" max="512" width="9.15234375" style="4"/>
    <col min="513" max="513" width="22.53515625" style="4" bestFit="1" customWidth="1"/>
    <col min="514" max="514" width="8.69140625" style="4" customWidth="1"/>
    <col min="515" max="515" width="10.69140625" style="4" customWidth="1"/>
    <col min="516" max="524" width="9.69140625" style="4" customWidth="1"/>
    <col min="525" max="768" width="9.15234375" style="4"/>
    <col min="769" max="769" width="22.53515625" style="4" bestFit="1" customWidth="1"/>
    <col min="770" max="770" width="8.69140625" style="4" customWidth="1"/>
    <col min="771" max="771" width="10.69140625" style="4" customWidth="1"/>
    <col min="772" max="780" width="9.69140625" style="4" customWidth="1"/>
    <col min="781" max="1024" width="9.15234375" style="4"/>
    <col min="1025" max="1025" width="22.53515625" style="4" bestFit="1" customWidth="1"/>
    <col min="1026" max="1026" width="8.69140625" style="4" customWidth="1"/>
    <col min="1027" max="1027" width="10.69140625" style="4" customWidth="1"/>
    <col min="1028" max="1036" width="9.69140625" style="4" customWidth="1"/>
    <col min="1037" max="1280" width="9.15234375" style="4"/>
    <col min="1281" max="1281" width="22.53515625" style="4" bestFit="1" customWidth="1"/>
    <col min="1282" max="1282" width="8.69140625" style="4" customWidth="1"/>
    <col min="1283" max="1283" width="10.69140625" style="4" customWidth="1"/>
    <col min="1284" max="1292" width="9.69140625" style="4" customWidth="1"/>
    <col min="1293" max="1536" width="9.15234375" style="4"/>
    <col min="1537" max="1537" width="22.53515625" style="4" bestFit="1" customWidth="1"/>
    <col min="1538" max="1538" width="8.69140625" style="4" customWidth="1"/>
    <col min="1539" max="1539" width="10.69140625" style="4" customWidth="1"/>
    <col min="1540" max="1548" width="9.69140625" style="4" customWidth="1"/>
    <col min="1549" max="1792" width="9.15234375" style="4"/>
    <col min="1793" max="1793" width="22.53515625" style="4" bestFit="1" customWidth="1"/>
    <col min="1794" max="1794" width="8.69140625" style="4" customWidth="1"/>
    <col min="1795" max="1795" width="10.69140625" style="4" customWidth="1"/>
    <col min="1796" max="1804" width="9.69140625" style="4" customWidth="1"/>
    <col min="1805" max="2048" width="9.15234375" style="4"/>
    <col min="2049" max="2049" width="22.53515625" style="4" bestFit="1" customWidth="1"/>
    <col min="2050" max="2050" width="8.69140625" style="4" customWidth="1"/>
    <col min="2051" max="2051" width="10.69140625" style="4" customWidth="1"/>
    <col min="2052" max="2060" width="9.69140625" style="4" customWidth="1"/>
    <col min="2061" max="2304" width="9.15234375" style="4"/>
    <col min="2305" max="2305" width="22.53515625" style="4" bestFit="1" customWidth="1"/>
    <col min="2306" max="2306" width="8.69140625" style="4" customWidth="1"/>
    <col min="2307" max="2307" width="10.69140625" style="4" customWidth="1"/>
    <col min="2308" max="2316" width="9.69140625" style="4" customWidth="1"/>
    <col min="2317" max="2560" width="9.15234375" style="4"/>
    <col min="2561" max="2561" width="22.53515625" style="4" bestFit="1" customWidth="1"/>
    <col min="2562" max="2562" width="8.69140625" style="4" customWidth="1"/>
    <col min="2563" max="2563" width="10.69140625" style="4" customWidth="1"/>
    <col min="2564" max="2572" width="9.69140625" style="4" customWidth="1"/>
    <col min="2573" max="2816" width="9.15234375" style="4"/>
    <col min="2817" max="2817" width="22.53515625" style="4" bestFit="1" customWidth="1"/>
    <col min="2818" max="2818" width="8.69140625" style="4" customWidth="1"/>
    <col min="2819" max="2819" width="10.69140625" style="4" customWidth="1"/>
    <col min="2820" max="2828" width="9.69140625" style="4" customWidth="1"/>
    <col min="2829" max="3072" width="9.15234375" style="4"/>
    <col min="3073" max="3073" width="22.53515625" style="4" bestFit="1" customWidth="1"/>
    <col min="3074" max="3074" width="8.69140625" style="4" customWidth="1"/>
    <col min="3075" max="3075" width="10.69140625" style="4" customWidth="1"/>
    <col min="3076" max="3084" width="9.69140625" style="4" customWidth="1"/>
    <col min="3085" max="3328" width="9.15234375" style="4"/>
    <col min="3329" max="3329" width="22.53515625" style="4" bestFit="1" customWidth="1"/>
    <col min="3330" max="3330" width="8.69140625" style="4" customWidth="1"/>
    <col min="3331" max="3331" width="10.69140625" style="4" customWidth="1"/>
    <col min="3332" max="3340" width="9.69140625" style="4" customWidth="1"/>
    <col min="3341" max="3584" width="9.15234375" style="4"/>
    <col min="3585" max="3585" width="22.53515625" style="4" bestFit="1" customWidth="1"/>
    <col min="3586" max="3586" width="8.69140625" style="4" customWidth="1"/>
    <col min="3587" max="3587" width="10.69140625" style="4" customWidth="1"/>
    <col min="3588" max="3596" width="9.69140625" style="4" customWidth="1"/>
    <col min="3597" max="3840" width="9.15234375" style="4"/>
    <col min="3841" max="3841" width="22.53515625" style="4" bestFit="1" customWidth="1"/>
    <col min="3842" max="3842" width="8.69140625" style="4" customWidth="1"/>
    <col min="3843" max="3843" width="10.69140625" style="4" customWidth="1"/>
    <col min="3844" max="3852" width="9.69140625" style="4" customWidth="1"/>
    <col min="3853" max="4096" width="9.15234375" style="4"/>
    <col min="4097" max="4097" width="22.53515625" style="4" bestFit="1" customWidth="1"/>
    <col min="4098" max="4098" width="8.69140625" style="4" customWidth="1"/>
    <col min="4099" max="4099" width="10.69140625" style="4" customWidth="1"/>
    <col min="4100" max="4108" width="9.69140625" style="4" customWidth="1"/>
    <col min="4109" max="4352" width="9.15234375" style="4"/>
    <col min="4353" max="4353" width="22.53515625" style="4" bestFit="1" customWidth="1"/>
    <col min="4354" max="4354" width="8.69140625" style="4" customWidth="1"/>
    <col min="4355" max="4355" width="10.69140625" style="4" customWidth="1"/>
    <col min="4356" max="4364" width="9.69140625" style="4" customWidth="1"/>
    <col min="4365" max="4608" width="9.15234375" style="4"/>
    <col min="4609" max="4609" width="22.53515625" style="4" bestFit="1" customWidth="1"/>
    <col min="4610" max="4610" width="8.69140625" style="4" customWidth="1"/>
    <col min="4611" max="4611" width="10.69140625" style="4" customWidth="1"/>
    <col min="4612" max="4620" width="9.69140625" style="4" customWidth="1"/>
    <col min="4621" max="4864" width="9.15234375" style="4"/>
    <col min="4865" max="4865" width="22.53515625" style="4" bestFit="1" customWidth="1"/>
    <col min="4866" max="4866" width="8.69140625" style="4" customWidth="1"/>
    <col min="4867" max="4867" width="10.69140625" style="4" customWidth="1"/>
    <col min="4868" max="4876" width="9.69140625" style="4" customWidth="1"/>
    <col min="4877" max="5120" width="9.15234375" style="4"/>
    <col min="5121" max="5121" width="22.53515625" style="4" bestFit="1" customWidth="1"/>
    <col min="5122" max="5122" width="8.69140625" style="4" customWidth="1"/>
    <col min="5123" max="5123" width="10.69140625" style="4" customWidth="1"/>
    <col min="5124" max="5132" width="9.69140625" style="4" customWidth="1"/>
    <col min="5133" max="5376" width="9.15234375" style="4"/>
    <col min="5377" max="5377" width="22.53515625" style="4" bestFit="1" customWidth="1"/>
    <col min="5378" max="5378" width="8.69140625" style="4" customWidth="1"/>
    <col min="5379" max="5379" width="10.69140625" style="4" customWidth="1"/>
    <col min="5380" max="5388" width="9.69140625" style="4" customWidth="1"/>
    <col min="5389" max="5632" width="9.15234375" style="4"/>
    <col min="5633" max="5633" width="22.53515625" style="4" bestFit="1" customWidth="1"/>
    <col min="5634" max="5634" width="8.69140625" style="4" customWidth="1"/>
    <col min="5635" max="5635" width="10.69140625" style="4" customWidth="1"/>
    <col min="5636" max="5644" width="9.69140625" style="4" customWidth="1"/>
    <col min="5645" max="5888" width="9.15234375" style="4"/>
    <col min="5889" max="5889" width="22.53515625" style="4" bestFit="1" customWidth="1"/>
    <col min="5890" max="5890" width="8.69140625" style="4" customWidth="1"/>
    <col min="5891" max="5891" width="10.69140625" style="4" customWidth="1"/>
    <col min="5892" max="5900" width="9.69140625" style="4" customWidth="1"/>
    <col min="5901" max="6144" width="9.15234375" style="4"/>
    <col min="6145" max="6145" width="22.53515625" style="4" bestFit="1" customWidth="1"/>
    <col min="6146" max="6146" width="8.69140625" style="4" customWidth="1"/>
    <col min="6147" max="6147" width="10.69140625" style="4" customWidth="1"/>
    <col min="6148" max="6156" width="9.69140625" style="4" customWidth="1"/>
    <col min="6157" max="6400" width="9.15234375" style="4"/>
    <col min="6401" max="6401" width="22.53515625" style="4" bestFit="1" customWidth="1"/>
    <col min="6402" max="6402" width="8.69140625" style="4" customWidth="1"/>
    <col min="6403" max="6403" width="10.69140625" style="4" customWidth="1"/>
    <col min="6404" max="6412" width="9.69140625" style="4" customWidth="1"/>
    <col min="6413" max="6656" width="9.15234375" style="4"/>
    <col min="6657" max="6657" width="22.53515625" style="4" bestFit="1" customWidth="1"/>
    <col min="6658" max="6658" width="8.69140625" style="4" customWidth="1"/>
    <col min="6659" max="6659" width="10.69140625" style="4" customWidth="1"/>
    <col min="6660" max="6668" width="9.69140625" style="4" customWidth="1"/>
    <col min="6669" max="6912" width="9.15234375" style="4"/>
    <col min="6913" max="6913" width="22.53515625" style="4" bestFit="1" customWidth="1"/>
    <col min="6914" max="6914" width="8.69140625" style="4" customWidth="1"/>
    <col min="6915" max="6915" width="10.69140625" style="4" customWidth="1"/>
    <col min="6916" max="6924" width="9.69140625" style="4" customWidth="1"/>
    <col min="6925" max="7168" width="9.15234375" style="4"/>
    <col min="7169" max="7169" width="22.53515625" style="4" bestFit="1" customWidth="1"/>
    <col min="7170" max="7170" width="8.69140625" style="4" customWidth="1"/>
    <col min="7171" max="7171" width="10.69140625" style="4" customWidth="1"/>
    <col min="7172" max="7180" width="9.69140625" style="4" customWidth="1"/>
    <col min="7181" max="7424" width="9.15234375" style="4"/>
    <col min="7425" max="7425" width="22.53515625" style="4" bestFit="1" customWidth="1"/>
    <col min="7426" max="7426" width="8.69140625" style="4" customWidth="1"/>
    <col min="7427" max="7427" width="10.69140625" style="4" customWidth="1"/>
    <col min="7428" max="7436" width="9.69140625" style="4" customWidth="1"/>
    <col min="7437" max="7680" width="9.15234375" style="4"/>
    <col min="7681" max="7681" width="22.53515625" style="4" bestFit="1" customWidth="1"/>
    <col min="7682" max="7682" width="8.69140625" style="4" customWidth="1"/>
    <col min="7683" max="7683" width="10.69140625" style="4" customWidth="1"/>
    <col min="7684" max="7692" width="9.69140625" style="4" customWidth="1"/>
    <col min="7693" max="7936" width="9.15234375" style="4"/>
    <col min="7937" max="7937" width="22.53515625" style="4" bestFit="1" customWidth="1"/>
    <col min="7938" max="7938" width="8.69140625" style="4" customWidth="1"/>
    <col min="7939" max="7939" width="10.69140625" style="4" customWidth="1"/>
    <col min="7940" max="7948" width="9.69140625" style="4" customWidth="1"/>
    <col min="7949" max="8192" width="9.15234375" style="4"/>
    <col min="8193" max="8193" width="22.53515625" style="4" bestFit="1" customWidth="1"/>
    <col min="8194" max="8194" width="8.69140625" style="4" customWidth="1"/>
    <col min="8195" max="8195" width="10.69140625" style="4" customWidth="1"/>
    <col min="8196" max="8204" width="9.69140625" style="4" customWidth="1"/>
    <col min="8205" max="8448" width="9.15234375" style="4"/>
    <col min="8449" max="8449" width="22.53515625" style="4" bestFit="1" customWidth="1"/>
    <col min="8450" max="8450" width="8.69140625" style="4" customWidth="1"/>
    <col min="8451" max="8451" width="10.69140625" style="4" customWidth="1"/>
    <col min="8452" max="8460" width="9.69140625" style="4" customWidth="1"/>
    <col min="8461" max="8704" width="9.15234375" style="4"/>
    <col min="8705" max="8705" width="22.53515625" style="4" bestFit="1" customWidth="1"/>
    <col min="8706" max="8706" width="8.69140625" style="4" customWidth="1"/>
    <col min="8707" max="8707" width="10.69140625" style="4" customWidth="1"/>
    <col min="8708" max="8716" width="9.69140625" style="4" customWidth="1"/>
    <col min="8717" max="8960" width="9.15234375" style="4"/>
    <col min="8961" max="8961" width="22.53515625" style="4" bestFit="1" customWidth="1"/>
    <col min="8962" max="8962" width="8.69140625" style="4" customWidth="1"/>
    <col min="8963" max="8963" width="10.69140625" style="4" customWidth="1"/>
    <col min="8964" max="8972" width="9.69140625" style="4" customWidth="1"/>
    <col min="8973" max="9216" width="9.15234375" style="4"/>
    <col min="9217" max="9217" width="22.53515625" style="4" bestFit="1" customWidth="1"/>
    <col min="9218" max="9218" width="8.69140625" style="4" customWidth="1"/>
    <col min="9219" max="9219" width="10.69140625" style="4" customWidth="1"/>
    <col min="9220" max="9228" width="9.69140625" style="4" customWidth="1"/>
    <col min="9229" max="9472" width="9.15234375" style="4"/>
    <col min="9473" max="9473" width="22.53515625" style="4" bestFit="1" customWidth="1"/>
    <col min="9474" max="9474" width="8.69140625" style="4" customWidth="1"/>
    <col min="9475" max="9475" width="10.69140625" style="4" customWidth="1"/>
    <col min="9476" max="9484" width="9.69140625" style="4" customWidth="1"/>
    <col min="9485" max="9728" width="9.15234375" style="4"/>
    <col min="9729" max="9729" width="22.53515625" style="4" bestFit="1" customWidth="1"/>
    <col min="9730" max="9730" width="8.69140625" style="4" customWidth="1"/>
    <col min="9731" max="9731" width="10.69140625" style="4" customWidth="1"/>
    <col min="9732" max="9740" width="9.69140625" style="4" customWidth="1"/>
    <col min="9741" max="9984" width="9.15234375" style="4"/>
    <col min="9985" max="9985" width="22.53515625" style="4" bestFit="1" customWidth="1"/>
    <col min="9986" max="9986" width="8.69140625" style="4" customWidth="1"/>
    <col min="9987" max="9987" width="10.69140625" style="4" customWidth="1"/>
    <col min="9988" max="9996" width="9.69140625" style="4" customWidth="1"/>
    <col min="9997" max="10240" width="9.15234375" style="4"/>
    <col min="10241" max="10241" width="22.53515625" style="4" bestFit="1" customWidth="1"/>
    <col min="10242" max="10242" width="8.69140625" style="4" customWidth="1"/>
    <col min="10243" max="10243" width="10.69140625" style="4" customWidth="1"/>
    <col min="10244" max="10252" width="9.69140625" style="4" customWidth="1"/>
    <col min="10253" max="10496" width="9.15234375" style="4"/>
    <col min="10497" max="10497" width="22.53515625" style="4" bestFit="1" customWidth="1"/>
    <col min="10498" max="10498" width="8.69140625" style="4" customWidth="1"/>
    <col min="10499" max="10499" width="10.69140625" style="4" customWidth="1"/>
    <col min="10500" max="10508" width="9.69140625" style="4" customWidth="1"/>
    <col min="10509" max="10752" width="9.15234375" style="4"/>
    <col min="10753" max="10753" width="22.53515625" style="4" bestFit="1" customWidth="1"/>
    <col min="10754" max="10754" width="8.69140625" style="4" customWidth="1"/>
    <col min="10755" max="10755" width="10.69140625" style="4" customWidth="1"/>
    <col min="10756" max="10764" width="9.69140625" style="4" customWidth="1"/>
    <col min="10765" max="11008" width="9.15234375" style="4"/>
    <col min="11009" max="11009" width="22.53515625" style="4" bestFit="1" customWidth="1"/>
    <col min="11010" max="11010" width="8.69140625" style="4" customWidth="1"/>
    <col min="11011" max="11011" width="10.69140625" style="4" customWidth="1"/>
    <col min="11012" max="11020" width="9.69140625" style="4" customWidth="1"/>
    <col min="11021" max="11264" width="9.15234375" style="4"/>
    <col min="11265" max="11265" width="22.53515625" style="4" bestFit="1" customWidth="1"/>
    <col min="11266" max="11266" width="8.69140625" style="4" customWidth="1"/>
    <col min="11267" max="11267" width="10.69140625" style="4" customWidth="1"/>
    <col min="11268" max="11276" width="9.69140625" style="4" customWidth="1"/>
    <col min="11277" max="11520" width="9.15234375" style="4"/>
    <col min="11521" max="11521" width="22.53515625" style="4" bestFit="1" customWidth="1"/>
    <col min="11522" max="11522" width="8.69140625" style="4" customWidth="1"/>
    <col min="11523" max="11523" width="10.69140625" style="4" customWidth="1"/>
    <col min="11524" max="11532" width="9.69140625" style="4" customWidth="1"/>
    <col min="11533" max="11776" width="9.15234375" style="4"/>
    <col min="11777" max="11777" width="22.53515625" style="4" bestFit="1" customWidth="1"/>
    <col min="11778" max="11778" width="8.69140625" style="4" customWidth="1"/>
    <col min="11779" max="11779" width="10.69140625" style="4" customWidth="1"/>
    <col min="11780" max="11788" width="9.69140625" style="4" customWidth="1"/>
    <col min="11789" max="12032" width="9.15234375" style="4"/>
    <col min="12033" max="12033" width="22.53515625" style="4" bestFit="1" customWidth="1"/>
    <col min="12034" max="12034" width="8.69140625" style="4" customWidth="1"/>
    <col min="12035" max="12035" width="10.69140625" style="4" customWidth="1"/>
    <col min="12036" max="12044" width="9.69140625" style="4" customWidth="1"/>
    <col min="12045" max="12288" width="9.15234375" style="4"/>
    <col min="12289" max="12289" width="22.53515625" style="4" bestFit="1" customWidth="1"/>
    <col min="12290" max="12290" width="8.69140625" style="4" customWidth="1"/>
    <col min="12291" max="12291" width="10.69140625" style="4" customWidth="1"/>
    <col min="12292" max="12300" width="9.69140625" style="4" customWidth="1"/>
    <col min="12301" max="12544" width="9.15234375" style="4"/>
    <col min="12545" max="12545" width="22.53515625" style="4" bestFit="1" customWidth="1"/>
    <col min="12546" max="12546" width="8.69140625" style="4" customWidth="1"/>
    <col min="12547" max="12547" width="10.69140625" style="4" customWidth="1"/>
    <col min="12548" max="12556" width="9.69140625" style="4" customWidth="1"/>
    <col min="12557" max="12800" width="9.15234375" style="4"/>
    <col min="12801" max="12801" width="22.53515625" style="4" bestFit="1" customWidth="1"/>
    <col min="12802" max="12802" width="8.69140625" style="4" customWidth="1"/>
    <col min="12803" max="12803" width="10.69140625" style="4" customWidth="1"/>
    <col min="12804" max="12812" width="9.69140625" style="4" customWidth="1"/>
    <col min="12813" max="13056" width="9.15234375" style="4"/>
    <col min="13057" max="13057" width="22.53515625" style="4" bestFit="1" customWidth="1"/>
    <col min="13058" max="13058" width="8.69140625" style="4" customWidth="1"/>
    <col min="13059" max="13059" width="10.69140625" style="4" customWidth="1"/>
    <col min="13060" max="13068" width="9.69140625" style="4" customWidth="1"/>
    <col min="13069" max="13312" width="9.15234375" style="4"/>
    <col min="13313" max="13313" width="22.53515625" style="4" bestFit="1" customWidth="1"/>
    <col min="13314" max="13314" width="8.69140625" style="4" customWidth="1"/>
    <col min="13315" max="13315" width="10.69140625" style="4" customWidth="1"/>
    <col min="13316" max="13324" width="9.69140625" style="4" customWidth="1"/>
    <col min="13325" max="13568" width="9.15234375" style="4"/>
    <col min="13569" max="13569" width="22.53515625" style="4" bestFit="1" customWidth="1"/>
    <col min="13570" max="13570" width="8.69140625" style="4" customWidth="1"/>
    <col min="13571" max="13571" width="10.69140625" style="4" customWidth="1"/>
    <col min="13572" max="13580" width="9.69140625" style="4" customWidth="1"/>
    <col min="13581" max="13824" width="9.15234375" style="4"/>
    <col min="13825" max="13825" width="22.53515625" style="4" bestFit="1" customWidth="1"/>
    <col min="13826" max="13826" width="8.69140625" style="4" customWidth="1"/>
    <col min="13827" max="13827" width="10.69140625" style="4" customWidth="1"/>
    <col min="13828" max="13836" width="9.69140625" style="4" customWidth="1"/>
    <col min="13837" max="14080" width="9.15234375" style="4"/>
    <col min="14081" max="14081" width="22.53515625" style="4" bestFit="1" customWidth="1"/>
    <col min="14082" max="14082" width="8.69140625" style="4" customWidth="1"/>
    <col min="14083" max="14083" width="10.69140625" style="4" customWidth="1"/>
    <col min="14084" max="14092" width="9.69140625" style="4" customWidth="1"/>
    <col min="14093" max="14336" width="9.15234375" style="4"/>
    <col min="14337" max="14337" width="22.53515625" style="4" bestFit="1" customWidth="1"/>
    <col min="14338" max="14338" width="8.69140625" style="4" customWidth="1"/>
    <col min="14339" max="14339" width="10.69140625" style="4" customWidth="1"/>
    <col min="14340" max="14348" width="9.69140625" style="4" customWidth="1"/>
    <col min="14349" max="14592" width="9.15234375" style="4"/>
    <col min="14593" max="14593" width="22.53515625" style="4" bestFit="1" customWidth="1"/>
    <col min="14594" max="14594" width="8.69140625" style="4" customWidth="1"/>
    <col min="14595" max="14595" width="10.69140625" style="4" customWidth="1"/>
    <col min="14596" max="14604" width="9.69140625" style="4" customWidth="1"/>
    <col min="14605" max="14848" width="9.15234375" style="4"/>
    <col min="14849" max="14849" width="22.53515625" style="4" bestFit="1" customWidth="1"/>
    <col min="14850" max="14850" width="8.69140625" style="4" customWidth="1"/>
    <col min="14851" max="14851" width="10.69140625" style="4" customWidth="1"/>
    <col min="14852" max="14860" width="9.69140625" style="4" customWidth="1"/>
    <col min="14861" max="15104" width="9.15234375" style="4"/>
    <col min="15105" max="15105" width="22.53515625" style="4" bestFit="1" customWidth="1"/>
    <col min="15106" max="15106" width="8.69140625" style="4" customWidth="1"/>
    <col min="15107" max="15107" width="10.69140625" style="4" customWidth="1"/>
    <col min="15108" max="15116" width="9.69140625" style="4" customWidth="1"/>
    <col min="15117" max="15360" width="9.15234375" style="4"/>
    <col min="15361" max="15361" width="22.53515625" style="4" bestFit="1" customWidth="1"/>
    <col min="15362" max="15362" width="8.69140625" style="4" customWidth="1"/>
    <col min="15363" max="15363" width="10.69140625" style="4" customWidth="1"/>
    <col min="15364" max="15372" width="9.69140625" style="4" customWidth="1"/>
    <col min="15373" max="15616" width="9.15234375" style="4"/>
    <col min="15617" max="15617" width="22.53515625" style="4" bestFit="1" customWidth="1"/>
    <col min="15618" max="15618" width="8.69140625" style="4" customWidth="1"/>
    <col min="15619" max="15619" width="10.69140625" style="4" customWidth="1"/>
    <col min="15620" max="15628" width="9.69140625" style="4" customWidth="1"/>
    <col min="15629" max="15872" width="9.15234375" style="4"/>
    <col min="15873" max="15873" width="22.53515625" style="4" bestFit="1" customWidth="1"/>
    <col min="15874" max="15874" width="8.69140625" style="4" customWidth="1"/>
    <col min="15875" max="15875" width="10.69140625" style="4" customWidth="1"/>
    <col min="15876" max="15884" width="9.69140625" style="4" customWidth="1"/>
    <col min="15885" max="16128" width="9.15234375" style="4"/>
    <col min="16129" max="16129" width="22.53515625" style="4" bestFit="1" customWidth="1"/>
    <col min="16130" max="16130" width="8.69140625" style="4" customWidth="1"/>
    <col min="16131" max="16131" width="10.69140625" style="4" customWidth="1"/>
    <col min="16132" max="16140" width="9.69140625" style="4" customWidth="1"/>
    <col min="16141" max="16384" width="9.15234375" style="4"/>
  </cols>
  <sheetData>
    <row r="1" spans="1:12" ht="51" customHeight="1" x14ac:dyDescent="0.4">
      <c r="A1" s="99" t="s">
        <v>152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8"/>
    </row>
    <row r="2" spans="1:12" x14ac:dyDescent="0.4">
      <c r="A2" s="32"/>
      <c r="B2" s="33"/>
      <c r="C2" s="34"/>
      <c r="D2" s="35"/>
      <c r="E2" s="36"/>
      <c r="F2" s="36"/>
      <c r="G2" s="36"/>
      <c r="H2" s="36"/>
      <c r="I2" s="36"/>
      <c r="J2" s="36"/>
      <c r="K2" s="36"/>
      <c r="L2" s="36"/>
    </row>
    <row r="3" spans="1:12" s="31" customFormat="1" x14ac:dyDescent="0.4">
      <c r="A3" s="37" t="s">
        <v>133</v>
      </c>
      <c r="B3" s="38" t="s">
        <v>1</v>
      </c>
      <c r="C3" s="39" t="s">
        <v>2</v>
      </c>
      <c r="D3" s="40" t="s">
        <v>3</v>
      </c>
      <c r="E3" s="40" t="s">
        <v>4</v>
      </c>
      <c r="F3" s="40" t="s">
        <v>5</v>
      </c>
      <c r="G3" s="40" t="s">
        <v>6</v>
      </c>
      <c r="H3" s="40" t="s">
        <v>3</v>
      </c>
      <c r="I3" s="40" t="s">
        <v>7</v>
      </c>
      <c r="J3" s="40" t="s">
        <v>8</v>
      </c>
      <c r="K3" s="40" t="s">
        <v>9</v>
      </c>
      <c r="L3" s="40" t="s">
        <v>10</v>
      </c>
    </row>
    <row r="4" spans="1:12" x14ac:dyDescent="0.4">
      <c r="A4" s="32"/>
      <c r="B4" s="33"/>
      <c r="C4" s="34"/>
      <c r="D4" s="36"/>
      <c r="E4" s="36"/>
      <c r="F4" s="36"/>
      <c r="G4" s="36"/>
      <c r="H4" s="36"/>
      <c r="I4" s="36"/>
      <c r="J4" s="36"/>
      <c r="K4" s="36"/>
      <c r="L4" s="36"/>
    </row>
    <row r="5" spans="1:12" x14ac:dyDescent="0.4">
      <c r="A5" s="41" t="s">
        <v>11</v>
      </c>
      <c r="B5" s="61">
        <v>49442.8</v>
      </c>
      <c r="C5" s="63">
        <v>66982633</v>
      </c>
      <c r="D5" s="61">
        <v>1354.75</v>
      </c>
      <c r="E5" s="49">
        <v>903.17</v>
      </c>
      <c r="F5" s="61">
        <v>1053.69</v>
      </c>
      <c r="G5" s="61">
        <v>1204.22</v>
      </c>
      <c r="H5" s="61">
        <v>1354.75</v>
      </c>
      <c r="I5" s="61">
        <v>1655.81</v>
      </c>
      <c r="J5" s="61">
        <v>1956.86</v>
      </c>
      <c r="K5" s="61">
        <v>2257.92</v>
      </c>
      <c r="L5" s="61">
        <v>2709.5</v>
      </c>
    </row>
    <row r="6" spans="1:12" x14ac:dyDescent="0.4">
      <c r="A6" s="41" t="s">
        <v>151</v>
      </c>
      <c r="B6" s="61">
        <v>49442.8</v>
      </c>
      <c r="C6" s="63">
        <v>5191000</v>
      </c>
      <c r="D6" s="49">
        <v>104.99</v>
      </c>
      <c r="E6" s="49">
        <v>69.989999999999995</v>
      </c>
      <c r="F6" s="49">
        <v>81.66</v>
      </c>
      <c r="G6" s="49">
        <v>93.32</v>
      </c>
      <c r="H6" s="49">
        <v>104.99</v>
      </c>
      <c r="I6" s="49">
        <v>128.32</v>
      </c>
      <c r="J6" s="49">
        <v>151.65</v>
      </c>
      <c r="K6" s="49">
        <v>174.98</v>
      </c>
      <c r="L6" s="49">
        <v>209.98</v>
      </c>
    </row>
    <row r="7" spans="1:12" x14ac:dyDescent="0.4">
      <c r="A7" s="41" t="s">
        <v>71</v>
      </c>
      <c r="B7" s="61">
        <v>49442.8</v>
      </c>
      <c r="C7" s="63">
        <v>11041072</v>
      </c>
      <c r="D7" s="49">
        <v>223.31</v>
      </c>
      <c r="E7" s="49">
        <v>148.87</v>
      </c>
      <c r="F7" s="49">
        <v>173.69</v>
      </c>
      <c r="G7" s="49">
        <v>198.5</v>
      </c>
      <c r="H7" s="49">
        <v>223.31</v>
      </c>
      <c r="I7" s="49">
        <v>272.93</v>
      </c>
      <c r="J7" s="49">
        <v>322.56</v>
      </c>
      <c r="K7" s="49">
        <v>372.18</v>
      </c>
      <c r="L7" s="49">
        <v>446.62</v>
      </c>
    </row>
    <row r="8" spans="1:12" x14ac:dyDescent="0.4">
      <c r="A8" s="41" t="s">
        <v>72</v>
      </c>
      <c r="B8" s="61">
        <v>49442.8</v>
      </c>
      <c r="C8" s="63">
        <v>4199671</v>
      </c>
      <c r="D8" s="49">
        <v>84.94</v>
      </c>
      <c r="E8" s="49">
        <v>56.63</v>
      </c>
      <c r="F8" s="49">
        <v>66.06</v>
      </c>
      <c r="G8" s="49">
        <v>75.5</v>
      </c>
      <c r="H8" s="49">
        <v>84.94</v>
      </c>
      <c r="I8" s="49">
        <v>103.82</v>
      </c>
      <c r="J8" s="49">
        <v>122.69</v>
      </c>
      <c r="K8" s="49">
        <v>141.57</v>
      </c>
      <c r="L8" s="49">
        <v>169.88</v>
      </c>
    </row>
    <row r="9" spans="1:12" x14ac:dyDescent="0.4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</row>
    <row r="10" spans="1:12" x14ac:dyDescent="0.4">
      <c r="A10" s="46" t="s">
        <v>14</v>
      </c>
      <c r="B10" s="49">
        <v>157.1</v>
      </c>
      <c r="C10" s="63">
        <v>5227</v>
      </c>
      <c r="D10" s="49">
        <v>33.270000000000003</v>
      </c>
      <c r="E10" s="61">
        <v>1200.8399999999999</v>
      </c>
      <c r="F10" s="61">
        <v>1400.98</v>
      </c>
      <c r="G10" s="61">
        <v>1601.11</v>
      </c>
      <c r="H10" s="61">
        <v>1801.26</v>
      </c>
      <c r="I10" s="61">
        <v>2201.54</v>
      </c>
      <c r="J10" s="61">
        <v>2601.8200000000002</v>
      </c>
      <c r="K10" s="61">
        <v>3002.1</v>
      </c>
      <c r="L10" s="61">
        <v>3602.52</v>
      </c>
    </row>
    <row r="11" spans="1:12" x14ac:dyDescent="0.4">
      <c r="A11" s="46" t="s">
        <v>15</v>
      </c>
      <c r="B11" s="49">
        <v>77.599999999999994</v>
      </c>
      <c r="C11" s="63">
        <v>3114</v>
      </c>
      <c r="D11" s="49">
        <v>40.130000000000003</v>
      </c>
      <c r="E11" s="61">
        <v>1205.4100000000001</v>
      </c>
      <c r="F11" s="61">
        <v>1406.31</v>
      </c>
      <c r="G11" s="61">
        <v>1607.21</v>
      </c>
      <c r="H11" s="61">
        <v>1808.12</v>
      </c>
      <c r="I11" s="61">
        <v>2209.9299999999998</v>
      </c>
      <c r="J11" s="61">
        <v>2611.73</v>
      </c>
      <c r="K11" s="61">
        <v>3013.53</v>
      </c>
      <c r="L11" s="61">
        <v>3616.24</v>
      </c>
    </row>
    <row r="12" spans="1:12" x14ac:dyDescent="0.4">
      <c r="A12" s="46" t="s">
        <v>16</v>
      </c>
      <c r="B12" s="49">
        <v>233.6</v>
      </c>
      <c r="C12" s="63">
        <v>10495</v>
      </c>
      <c r="D12" s="49">
        <v>44.93</v>
      </c>
      <c r="E12" s="61">
        <v>1208.6099999999999</v>
      </c>
      <c r="F12" s="61">
        <v>1410.05</v>
      </c>
      <c r="G12" s="61">
        <v>1611.48</v>
      </c>
      <c r="H12" s="61">
        <v>1812.92</v>
      </c>
      <c r="I12" s="61">
        <v>2215.79</v>
      </c>
      <c r="J12" s="61">
        <v>2618.66</v>
      </c>
      <c r="K12" s="61">
        <v>3021.53</v>
      </c>
      <c r="L12" s="61">
        <v>3625.84</v>
      </c>
    </row>
    <row r="13" spans="1:12" x14ac:dyDescent="0.4">
      <c r="A13" s="46" t="s">
        <v>17</v>
      </c>
      <c r="B13" s="49">
        <v>235.1</v>
      </c>
      <c r="C13" s="63">
        <v>4000</v>
      </c>
      <c r="D13" s="49">
        <v>17.010000000000002</v>
      </c>
      <c r="E13" s="61">
        <v>1190</v>
      </c>
      <c r="F13" s="61">
        <v>1388.33</v>
      </c>
      <c r="G13" s="61">
        <v>1586.66</v>
      </c>
      <c r="H13" s="61">
        <v>1785</v>
      </c>
      <c r="I13" s="61">
        <v>2181.67</v>
      </c>
      <c r="J13" s="61">
        <v>2578.33</v>
      </c>
      <c r="K13" s="61">
        <v>2975</v>
      </c>
      <c r="L13" s="61">
        <v>3570</v>
      </c>
    </row>
    <row r="14" spans="1:12" x14ac:dyDescent="0.4">
      <c r="A14" s="46" t="s">
        <v>73</v>
      </c>
      <c r="B14" s="49">
        <v>522.70000000000005</v>
      </c>
      <c r="C14" s="63">
        <v>23000</v>
      </c>
      <c r="D14" s="49">
        <v>44</v>
      </c>
      <c r="E14" s="61">
        <v>1207.99</v>
      </c>
      <c r="F14" s="61">
        <v>1409.32</v>
      </c>
      <c r="G14" s="61">
        <v>1610.65</v>
      </c>
      <c r="H14" s="61">
        <v>1811.99</v>
      </c>
      <c r="I14" s="61">
        <v>2214.66</v>
      </c>
      <c r="J14" s="61">
        <v>2617.3200000000002</v>
      </c>
      <c r="K14" s="61">
        <v>3019.98</v>
      </c>
      <c r="L14" s="61">
        <v>3623.98</v>
      </c>
    </row>
    <row r="15" spans="1:12" x14ac:dyDescent="0.4">
      <c r="A15" s="46" t="s">
        <v>74</v>
      </c>
      <c r="B15" s="49">
        <v>1047.3</v>
      </c>
      <c r="C15" s="63">
        <v>51500</v>
      </c>
      <c r="D15" s="49">
        <v>49.17</v>
      </c>
      <c r="E15" s="61">
        <v>1211.44</v>
      </c>
      <c r="F15" s="61">
        <v>1413.34</v>
      </c>
      <c r="G15" s="61">
        <v>1615.25</v>
      </c>
      <c r="H15" s="61">
        <v>1817.16</v>
      </c>
      <c r="I15" s="61">
        <v>2220.98</v>
      </c>
      <c r="J15" s="61">
        <v>2624.78</v>
      </c>
      <c r="K15" s="61">
        <v>3028.6</v>
      </c>
      <c r="L15" s="61">
        <v>3634.32</v>
      </c>
    </row>
    <row r="16" spans="1:12" x14ac:dyDescent="0.4">
      <c r="A16" s="46" t="s">
        <v>75</v>
      </c>
      <c r="B16" s="49">
        <v>3603.2</v>
      </c>
      <c r="C16" s="63">
        <v>159730</v>
      </c>
      <c r="D16" s="49">
        <v>44.33</v>
      </c>
      <c r="E16" s="61">
        <v>1208.21</v>
      </c>
      <c r="F16" s="61">
        <v>1409.58</v>
      </c>
      <c r="G16" s="61">
        <v>1610.94</v>
      </c>
      <c r="H16" s="61">
        <v>1812.32</v>
      </c>
      <c r="I16" s="61">
        <v>2215.06</v>
      </c>
      <c r="J16" s="61">
        <v>2617.79</v>
      </c>
      <c r="K16" s="61">
        <v>3020.53</v>
      </c>
      <c r="L16" s="61">
        <v>3624.64</v>
      </c>
    </row>
    <row r="17" spans="1:12" x14ac:dyDescent="0.4">
      <c r="A17" s="46" t="s">
        <v>21</v>
      </c>
      <c r="B17" s="49">
        <v>1165.2</v>
      </c>
      <c r="C17" s="63">
        <v>25000</v>
      </c>
      <c r="D17" s="49">
        <v>21.46</v>
      </c>
      <c r="E17" s="61">
        <v>1192.97</v>
      </c>
      <c r="F17" s="61">
        <v>1391.79</v>
      </c>
      <c r="G17" s="61">
        <v>1590.62</v>
      </c>
      <c r="H17" s="61">
        <v>1789.45</v>
      </c>
      <c r="I17" s="61">
        <v>2187.11</v>
      </c>
      <c r="J17" s="61">
        <v>2584.7600000000002</v>
      </c>
      <c r="K17" s="61">
        <v>2982.42</v>
      </c>
      <c r="L17" s="61">
        <v>3578.9</v>
      </c>
    </row>
    <row r="18" spans="1:12" x14ac:dyDescent="0.4">
      <c r="A18" s="46" t="s">
        <v>22</v>
      </c>
      <c r="B18" s="49">
        <v>192.5</v>
      </c>
      <c r="C18" s="63">
        <v>12481</v>
      </c>
      <c r="D18" s="49">
        <v>64.84</v>
      </c>
      <c r="E18" s="61">
        <v>1221.8900000000001</v>
      </c>
      <c r="F18" s="61">
        <v>1425.53</v>
      </c>
      <c r="G18" s="61">
        <v>1629.18</v>
      </c>
      <c r="H18" s="61">
        <v>1832.83</v>
      </c>
      <c r="I18" s="61">
        <v>2240.13</v>
      </c>
      <c r="J18" s="61">
        <v>2647.42</v>
      </c>
      <c r="K18" s="61">
        <v>3054.72</v>
      </c>
      <c r="L18" s="61">
        <v>3665.66</v>
      </c>
    </row>
    <row r="19" spans="1:12" x14ac:dyDescent="0.4">
      <c r="A19" s="46" t="s">
        <v>23</v>
      </c>
      <c r="B19" s="49">
        <v>3568</v>
      </c>
      <c r="C19" s="63">
        <v>89950</v>
      </c>
      <c r="D19" s="49">
        <v>25.21</v>
      </c>
      <c r="E19" s="61">
        <v>1195.47</v>
      </c>
      <c r="F19" s="61">
        <v>1394.71</v>
      </c>
      <c r="G19" s="61">
        <v>1593.95</v>
      </c>
      <c r="H19" s="61">
        <v>1793.2</v>
      </c>
      <c r="I19" s="61">
        <v>2191.69</v>
      </c>
      <c r="J19" s="61">
        <v>2590.17</v>
      </c>
      <c r="K19" s="61">
        <v>2988.67</v>
      </c>
      <c r="L19" s="61">
        <v>3586.4</v>
      </c>
    </row>
    <row r="20" spans="1:12" x14ac:dyDescent="0.4">
      <c r="A20" s="46" t="s">
        <v>24</v>
      </c>
      <c r="B20" s="49">
        <v>1708.8</v>
      </c>
      <c r="C20" s="63">
        <v>118319</v>
      </c>
      <c r="D20" s="49">
        <v>69.239999999999995</v>
      </c>
      <c r="E20" s="61">
        <v>1224.82</v>
      </c>
      <c r="F20" s="61">
        <v>1428.95</v>
      </c>
      <c r="G20" s="61">
        <v>1633.09</v>
      </c>
      <c r="H20" s="61">
        <v>1837.23</v>
      </c>
      <c r="I20" s="61">
        <v>2245.5100000000002</v>
      </c>
      <c r="J20" s="61">
        <v>2653.77</v>
      </c>
      <c r="K20" s="61">
        <v>3062.05</v>
      </c>
      <c r="L20" s="61">
        <v>3674.46</v>
      </c>
    </row>
    <row r="21" spans="1:12" x14ac:dyDescent="0.4">
      <c r="A21" s="46" t="s">
        <v>25</v>
      </c>
      <c r="B21" s="49">
        <v>1674</v>
      </c>
      <c r="C21" s="63">
        <v>116873</v>
      </c>
      <c r="D21" s="49">
        <v>69.819999999999993</v>
      </c>
      <c r="E21" s="61">
        <v>1225.21</v>
      </c>
      <c r="F21" s="61">
        <v>1429.4</v>
      </c>
      <c r="G21" s="61">
        <v>1633.6</v>
      </c>
      <c r="H21" s="61">
        <v>1837.81</v>
      </c>
      <c r="I21" s="61">
        <v>2246.2199999999998</v>
      </c>
      <c r="J21" s="61">
        <v>2654.61</v>
      </c>
      <c r="K21" s="61">
        <v>3063.02</v>
      </c>
      <c r="L21" s="61">
        <v>3675.62</v>
      </c>
    </row>
    <row r="22" spans="1:12" x14ac:dyDescent="0.4">
      <c r="A22" s="46" t="s">
        <v>26</v>
      </c>
      <c r="B22" s="49">
        <v>216.6</v>
      </c>
      <c r="C22" s="63">
        <v>11930</v>
      </c>
      <c r="D22" s="49">
        <v>55.08</v>
      </c>
      <c r="E22" s="61">
        <v>1215.3800000000001</v>
      </c>
      <c r="F22" s="61">
        <v>1417.94</v>
      </c>
      <c r="G22" s="61">
        <v>1620.5</v>
      </c>
      <c r="H22" s="61">
        <v>1823.07</v>
      </c>
      <c r="I22" s="61">
        <v>2228.1999999999998</v>
      </c>
      <c r="J22" s="61">
        <v>2633.32</v>
      </c>
      <c r="K22" s="61">
        <v>3038.45</v>
      </c>
      <c r="L22" s="61">
        <v>3646.14</v>
      </c>
    </row>
    <row r="23" spans="1:12" x14ac:dyDescent="0.4">
      <c r="A23" s="46" t="s">
        <v>76</v>
      </c>
      <c r="B23" s="49">
        <v>962.4</v>
      </c>
      <c r="C23" s="63">
        <v>59890</v>
      </c>
      <c r="D23" s="49">
        <v>62.23</v>
      </c>
      <c r="E23" s="61">
        <v>1220.1500000000001</v>
      </c>
      <c r="F23" s="61">
        <v>1423.5</v>
      </c>
      <c r="G23" s="61">
        <v>1626.86</v>
      </c>
      <c r="H23" s="61">
        <v>1830.22</v>
      </c>
      <c r="I23" s="61">
        <v>2236.94</v>
      </c>
      <c r="J23" s="61">
        <v>2643.65</v>
      </c>
      <c r="K23" s="61">
        <v>3050.37</v>
      </c>
      <c r="L23" s="61">
        <v>3660.44</v>
      </c>
    </row>
    <row r="24" spans="1:12" x14ac:dyDescent="0.4">
      <c r="A24" s="46" t="s">
        <v>77</v>
      </c>
      <c r="B24" s="49">
        <v>152.30000000000001</v>
      </c>
      <c r="C24" s="63">
        <v>9000</v>
      </c>
      <c r="D24" s="49">
        <v>59.09</v>
      </c>
      <c r="E24" s="61">
        <v>1218.05</v>
      </c>
      <c r="F24" s="61">
        <v>1421.06</v>
      </c>
      <c r="G24" s="61">
        <v>1624.06</v>
      </c>
      <c r="H24" s="61">
        <v>1827.08</v>
      </c>
      <c r="I24" s="61">
        <v>2233.1</v>
      </c>
      <c r="J24" s="61">
        <v>2639.11</v>
      </c>
      <c r="K24" s="61">
        <v>3045.13</v>
      </c>
      <c r="L24" s="61">
        <v>3654.16</v>
      </c>
    </row>
    <row r="25" spans="1:12" x14ac:dyDescent="0.4">
      <c r="A25" s="46" t="s">
        <v>29</v>
      </c>
      <c r="B25" s="49">
        <v>1549.8</v>
      </c>
      <c r="C25" s="63">
        <v>58281</v>
      </c>
      <c r="D25" s="49">
        <v>37.61</v>
      </c>
      <c r="E25" s="61">
        <v>1203.73</v>
      </c>
      <c r="F25" s="61">
        <v>1404.35</v>
      </c>
      <c r="G25" s="61">
        <v>1604.97</v>
      </c>
      <c r="H25" s="61">
        <v>1805.6</v>
      </c>
      <c r="I25" s="61">
        <v>2206.85</v>
      </c>
      <c r="J25" s="61">
        <v>2608.09</v>
      </c>
      <c r="K25" s="61">
        <v>3009.33</v>
      </c>
      <c r="L25" s="61">
        <v>3611.2</v>
      </c>
    </row>
    <row r="26" spans="1:12" x14ac:dyDescent="0.4">
      <c r="A26" s="46" t="s">
        <v>30</v>
      </c>
      <c r="B26" s="49">
        <v>45.1</v>
      </c>
      <c r="C26" s="49">
        <v>0</v>
      </c>
      <c r="D26" s="49">
        <v>0</v>
      </c>
      <c r="E26" s="61">
        <v>1178.6600000000001</v>
      </c>
      <c r="F26" s="61">
        <v>1375.1</v>
      </c>
      <c r="G26" s="61">
        <v>1571.54</v>
      </c>
      <c r="H26" s="61">
        <v>1767.99</v>
      </c>
      <c r="I26" s="61">
        <v>2160.88</v>
      </c>
      <c r="J26" s="61">
        <v>2553.7600000000002</v>
      </c>
      <c r="K26" s="61">
        <v>2946.65</v>
      </c>
      <c r="L26" s="61">
        <v>3535.98</v>
      </c>
    </row>
    <row r="27" spans="1:12" x14ac:dyDescent="0.4">
      <c r="A27" s="46" t="s">
        <v>31</v>
      </c>
      <c r="B27" s="49">
        <v>208.1</v>
      </c>
      <c r="C27" s="63">
        <v>6613</v>
      </c>
      <c r="D27" s="49">
        <v>31.78</v>
      </c>
      <c r="E27" s="61">
        <v>1199.8499999999999</v>
      </c>
      <c r="F27" s="61">
        <v>1399.82</v>
      </c>
      <c r="G27" s="61">
        <v>1599.79</v>
      </c>
      <c r="H27" s="61">
        <v>1799.77</v>
      </c>
      <c r="I27" s="61">
        <v>2199.7199999999998</v>
      </c>
      <c r="J27" s="61">
        <v>2599.66</v>
      </c>
      <c r="K27" s="61">
        <v>2999.62</v>
      </c>
      <c r="L27" s="61">
        <v>3599.54</v>
      </c>
    </row>
    <row r="28" spans="1:12" x14ac:dyDescent="0.4">
      <c r="A28" s="46" t="s">
        <v>32</v>
      </c>
      <c r="B28" s="49">
        <v>146.9</v>
      </c>
      <c r="C28" s="63">
        <v>4200</v>
      </c>
      <c r="D28" s="49">
        <v>28.59</v>
      </c>
      <c r="E28" s="61">
        <v>1197.72</v>
      </c>
      <c r="F28" s="61">
        <v>1397.34</v>
      </c>
      <c r="G28" s="61">
        <v>1596.95</v>
      </c>
      <c r="H28" s="61">
        <v>1796.58</v>
      </c>
      <c r="I28" s="61">
        <v>2195.8200000000002</v>
      </c>
      <c r="J28" s="61">
        <v>2595.06</v>
      </c>
      <c r="K28" s="61">
        <v>2994.3</v>
      </c>
      <c r="L28" s="61">
        <v>3593.16</v>
      </c>
    </row>
    <row r="29" spans="1:12" x14ac:dyDescent="0.4">
      <c r="A29" s="46" t="s">
        <v>33</v>
      </c>
      <c r="B29" s="49">
        <v>164.1</v>
      </c>
      <c r="C29" s="63">
        <v>8000</v>
      </c>
      <c r="D29" s="49">
        <v>48.75</v>
      </c>
      <c r="E29" s="61">
        <v>1211.1600000000001</v>
      </c>
      <c r="F29" s="61">
        <v>1413.02</v>
      </c>
      <c r="G29" s="61">
        <v>1614.87</v>
      </c>
      <c r="H29" s="61">
        <v>1816.74</v>
      </c>
      <c r="I29" s="61">
        <v>2220.46</v>
      </c>
      <c r="J29" s="61">
        <v>2624.18</v>
      </c>
      <c r="K29" s="61">
        <v>3027.9</v>
      </c>
      <c r="L29" s="61">
        <v>3633.48</v>
      </c>
    </row>
    <row r="30" spans="1:12" x14ac:dyDescent="0.4">
      <c r="A30" s="46" t="s">
        <v>34</v>
      </c>
      <c r="B30" s="49">
        <v>1575.3</v>
      </c>
      <c r="C30" s="63">
        <v>57862</v>
      </c>
      <c r="D30" s="49">
        <v>36.729999999999997</v>
      </c>
      <c r="E30" s="61">
        <v>1203.1500000000001</v>
      </c>
      <c r="F30" s="61">
        <v>1403.67</v>
      </c>
      <c r="G30" s="61">
        <v>1604.19</v>
      </c>
      <c r="H30" s="61">
        <v>1804.72</v>
      </c>
      <c r="I30" s="61">
        <v>2205.77</v>
      </c>
      <c r="J30" s="61">
        <v>2606.81</v>
      </c>
      <c r="K30" s="61">
        <v>3007.87</v>
      </c>
      <c r="L30" s="61">
        <v>3609.44</v>
      </c>
    </row>
    <row r="31" spans="1:12" x14ac:dyDescent="0.4">
      <c r="A31" s="46" t="s">
        <v>35</v>
      </c>
      <c r="B31" s="49">
        <v>525.5</v>
      </c>
      <c r="C31" s="63">
        <v>13000</v>
      </c>
      <c r="D31" s="49">
        <v>24.74</v>
      </c>
      <c r="E31" s="61">
        <v>1195.1500000000001</v>
      </c>
      <c r="F31" s="61">
        <v>1394.34</v>
      </c>
      <c r="G31" s="61">
        <v>1593.53</v>
      </c>
      <c r="H31" s="61">
        <v>1792.73</v>
      </c>
      <c r="I31" s="61">
        <v>2191.12</v>
      </c>
      <c r="J31" s="61">
        <v>2589.5</v>
      </c>
      <c r="K31" s="61">
        <v>2987.88</v>
      </c>
      <c r="L31" s="61">
        <v>3585.46</v>
      </c>
    </row>
    <row r="32" spans="1:12" x14ac:dyDescent="0.4">
      <c r="A32" s="46" t="s">
        <v>36</v>
      </c>
      <c r="B32" s="49">
        <v>138.9</v>
      </c>
      <c r="C32" s="63">
        <v>9000</v>
      </c>
      <c r="D32" s="49">
        <v>64.790000000000006</v>
      </c>
      <c r="E32" s="61">
        <v>1221.8499999999999</v>
      </c>
      <c r="F32" s="61">
        <v>1425.49</v>
      </c>
      <c r="G32" s="61">
        <v>1629.13</v>
      </c>
      <c r="H32" s="61">
        <v>1832.78</v>
      </c>
      <c r="I32" s="61">
        <v>2240.0700000000002</v>
      </c>
      <c r="J32" s="61">
        <v>2647.35</v>
      </c>
      <c r="K32" s="61">
        <v>3054.63</v>
      </c>
      <c r="L32" s="61">
        <v>3665.56</v>
      </c>
    </row>
    <row r="33" spans="1:12" x14ac:dyDescent="0.4">
      <c r="A33" s="46" t="s">
        <v>37</v>
      </c>
      <c r="B33" s="49">
        <v>796.9</v>
      </c>
      <c r="C33" s="63">
        <v>54500</v>
      </c>
      <c r="D33" s="49">
        <v>68.39</v>
      </c>
      <c r="E33" s="61">
        <v>1224.25</v>
      </c>
      <c r="F33" s="61">
        <v>1428.29</v>
      </c>
      <c r="G33" s="61">
        <v>1632.33</v>
      </c>
      <c r="H33" s="61">
        <v>1836.38</v>
      </c>
      <c r="I33" s="61">
        <v>2244.4699999999998</v>
      </c>
      <c r="J33" s="61">
        <v>2652.55</v>
      </c>
      <c r="K33" s="61">
        <v>3060.63</v>
      </c>
      <c r="L33" s="61">
        <v>3672.76</v>
      </c>
    </row>
    <row r="34" spans="1:12" x14ac:dyDescent="0.4">
      <c r="A34" s="46" t="s">
        <v>38</v>
      </c>
      <c r="B34" s="49">
        <v>631.9</v>
      </c>
      <c r="C34" s="63">
        <v>28760</v>
      </c>
      <c r="D34" s="49">
        <v>45.51</v>
      </c>
      <c r="E34" s="61">
        <v>1209</v>
      </c>
      <c r="F34" s="61">
        <v>1410.5</v>
      </c>
      <c r="G34" s="61">
        <v>1611.99</v>
      </c>
      <c r="H34" s="61">
        <v>1813.5</v>
      </c>
      <c r="I34" s="61">
        <v>2216.5</v>
      </c>
      <c r="J34" s="61">
        <v>2619.5</v>
      </c>
      <c r="K34" s="61">
        <v>3022.5</v>
      </c>
      <c r="L34" s="61">
        <v>3627</v>
      </c>
    </row>
    <row r="35" spans="1:12" x14ac:dyDescent="0.4">
      <c r="A35" s="46" t="s">
        <v>39</v>
      </c>
      <c r="B35" s="49">
        <v>1675.2</v>
      </c>
      <c r="C35" s="63">
        <v>38690</v>
      </c>
      <c r="D35" s="49">
        <v>23.1</v>
      </c>
      <c r="E35" s="61">
        <v>1194.06</v>
      </c>
      <c r="F35" s="61">
        <v>1393.07</v>
      </c>
      <c r="G35" s="61">
        <v>1592.07</v>
      </c>
      <c r="H35" s="61">
        <v>1791.09</v>
      </c>
      <c r="I35" s="61">
        <v>2189.11</v>
      </c>
      <c r="J35" s="61">
        <v>2587.13</v>
      </c>
      <c r="K35" s="61">
        <v>2985.15</v>
      </c>
      <c r="L35" s="61">
        <v>3582.18</v>
      </c>
    </row>
    <row r="36" spans="1:12" x14ac:dyDescent="0.4">
      <c r="A36" s="46" t="s">
        <v>40</v>
      </c>
      <c r="B36" s="49">
        <v>770.2</v>
      </c>
      <c r="C36" s="63">
        <v>13940</v>
      </c>
      <c r="D36" s="49">
        <v>18.100000000000001</v>
      </c>
      <c r="E36" s="61">
        <v>1190.73</v>
      </c>
      <c r="F36" s="61">
        <v>1389.18</v>
      </c>
      <c r="G36" s="61">
        <v>1587.63</v>
      </c>
      <c r="H36" s="61">
        <v>1786.09</v>
      </c>
      <c r="I36" s="61">
        <v>2183</v>
      </c>
      <c r="J36" s="61">
        <v>2579.9</v>
      </c>
      <c r="K36" s="61">
        <v>2976.82</v>
      </c>
      <c r="L36" s="61">
        <v>3572.18</v>
      </c>
    </row>
    <row r="37" spans="1:12" x14ac:dyDescent="0.4">
      <c r="A37" s="46" t="s">
        <v>42</v>
      </c>
      <c r="B37" s="49">
        <v>58.2</v>
      </c>
      <c r="C37" s="63">
        <v>1400</v>
      </c>
      <c r="D37" s="49">
        <v>24.05</v>
      </c>
      <c r="E37" s="61">
        <v>1194.69</v>
      </c>
      <c r="F37" s="61">
        <v>1393.81</v>
      </c>
      <c r="G37" s="61">
        <v>1592.92</v>
      </c>
      <c r="H37" s="61">
        <v>1792.04</v>
      </c>
      <c r="I37" s="61">
        <v>2190.27</v>
      </c>
      <c r="J37" s="61">
        <v>2588.5</v>
      </c>
      <c r="K37" s="61">
        <v>2986.73</v>
      </c>
      <c r="L37" s="61">
        <v>3584.08</v>
      </c>
    </row>
    <row r="38" spans="1:12" x14ac:dyDescent="0.4">
      <c r="A38" s="46" t="s">
        <v>43</v>
      </c>
      <c r="B38" s="49">
        <v>482.8</v>
      </c>
      <c r="C38" s="63">
        <v>31331</v>
      </c>
      <c r="D38" s="49">
        <v>64.89</v>
      </c>
      <c r="E38" s="61">
        <v>1221.92</v>
      </c>
      <c r="F38" s="61">
        <v>1425.57</v>
      </c>
      <c r="G38" s="61">
        <v>1629.22</v>
      </c>
      <c r="H38" s="61">
        <v>1832.88</v>
      </c>
      <c r="I38" s="61">
        <v>2240.19</v>
      </c>
      <c r="J38" s="61">
        <v>2647.49</v>
      </c>
      <c r="K38" s="61">
        <v>3054.8</v>
      </c>
      <c r="L38" s="61">
        <v>3665.76</v>
      </c>
    </row>
    <row r="39" spans="1:12" x14ac:dyDescent="0.4">
      <c r="A39" s="46" t="s">
        <v>44</v>
      </c>
      <c r="B39" s="49">
        <v>127.7</v>
      </c>
      <c r="C39" s="63">
        <v>8669</v>
      </c>
      <c r="D39" s="49">
        <v>67.89</v>
      </c>
      <c r="E39" s="61">
        <v>1223.92</v>
      </c>
      <c r="F39" s="61">
        <v>1427.9</v>
      </c>
      <c r="G39" s="61">
        <v>1631.89</v>
      </c>
      <c r="H39" s="61">
        <v>1835.88</v>
      </c>
      <c r="I39" s="61">
        <v>2243.86</v>
      </c>
      <c r="J39" s="61">
        <v>2651.82</v>
      </c>
      <c r="K39" s="61">
        <v>3059.8</v>
      </c>
      <c r="L39" s="61">
        <v>3671.76</v>
      </c>
    </row>
    <row r="40" spans="1:12" x14ac:dyDescent="0.4">
      <c r="A40" s="46" t="s">
        <v>78</v>
      </c>
      <c r="B40" s="49">
        <v>1046</v>
      </c>
      <c r="C40" s="63">
        <v>93149</v>
      </c>
      <c r="D40" s="49">
        <v>89.05</v>
      </c>
      <c r="E40" s="61">
        <v>1238.03</v>
      </c>
      <c r="F40" s="61">
        <v>1444.36</v>
      </c>
      <c r="G40" s="61">
        <v>1650.7</v>
      </c>
      <c r="H40" s="61">
        <v>1857.04</v>
      </c>
      <c r="I40" s="61">
        <v>2269.7199999999998</v>
      </c>
      <c r="J40" s="61">
        <v>2682.39</v>
      </c>
      <c r="K40" s="61">
        <v>3095.07</v>
      </c>
      <c r="L40" s="61">
        <v>3714.08</v>
      </c>
    </row>
    <row r="41" spans="1:12" x14ac:dyDescent="0.4">
      <c r="A41" s="46" t="s">
        <v>46</v>
      </c>
      <c r="B41" s="49">
        <v>115.8</v>
      </c>
      <c r="C41" s="63">
        <v>7000</v>
      </c>
      <c r="D41" s="49">
        <v>60.45</v>
      </c>
      <c r="E41" s="61">
        <v>1218.96</v>
      </c>
      <c r="F41" s="61">
        <v>1422.12</v>
      </c>
      <c r="G41" s="61">
        <v>1625.27</v>
      </c>
      <c r="H41" s="61">
        <v>1828.44</v>
      </c>
      <c r="I41" s="61">
        <v>2234.7600000000002</v>
      </c>
      <c r="J41" s="61">
        <v>2641.08</v>
      </c>
      <c r="K41" s="61">
        <v>3047.4</v>
      </c>
      <c r="L41" s="61">
        <v>3656.88</v>
      </c>
    </row>
    <row r="42" spans="1:12" x14ac:dyDescent="0.4">
      <c r="A42" s="46" t="s">
        <v>47</v>
      </c>
      <c r="B42" s="49">
        <v>42.4</v>
      </c>
      <c r="C42" s="49">
        <v>0</v>
      </c>
      <c r="D42" s="49">
        <v>0</v>
      </c>
      <c r="E42" s="61">
        <v>1178.6600000000001</v>
      </c>
      <c r="F42" s="61">
        <v>1375.1</v>
      </c>
      <c r="G42" s="61">
        <v>1571.54</v>
      </c>
      <c r="H42" s="61">
        <v>1767.99</v>
      </c>
      <c r="I42" s="61">
        <v>2160.88</v>
      </c>
      <c r="J42" s="61">
        <v>2553.7600000000002</v>
      </c>
      <c r="K42" s="61">
        <v>2946.65</v>
      </c>
      <c r="L42" s="61">
        <v>3535.98</v>
      </c>
    </row>
    <row r="43" spans="1:12" x14ac:dyDescent="0.4">
      <c r="A43" s="46" t="s">
        <v>48</v>
      </c>
      <c r="B43" s="49">
        <v>70.3</v>
      </c>
      <c r="C43" s="63">
        <v>4800</v>
      </c>
      <c r="D43" s="49">
        <v>68.28</v>
      </c>
      <c r="E43" s="61">
        <v>1224.18</v>
      </c>
      <c r="F43" s="61">
        <v>1428.21</v>
      </c>
      <c r="G43" s="61">
        <v>1632.23</v>
      </c>
      <c r="H43" s="61">
        <v>1836.27</v>
      </c>
      <c r="I43" s="61">
        <v>2244.33</v>
      </c>
      <c r="J43" s="61">
        <v>2652.39</v>
      </c>
      <c r="K43" s="61">
        <v>3060.45</v>
      </c>
      <c r="L43" s="61">
        <v>3672.54</v>
      </c>
    </row>
    <row r="44" spans="1:12" x14ac:dyDescent="0.4">
      <c r="A44" s="41" t="s">
        <v>49</v>
      </c>
      <c r="B44" s="49">
        <v>1337.7</v>
      </c>
      <c r="C44" s="63">
        <v>57000</v>
      </c>
      <c r="D44" s="49">
        <v>42.61</v>
      </c>
      <c r="E44" s="61">
        <v>1207.07</v>
      </c>
      <c r="F44" s="61">
        <v>1408.24</v>
      </c>
      <c r="G44" s="61">
        <v>1609.42</v>
      </c>
      <c r="H44" s="61">
        <v>1810.6</v>
      </c>
      <c r="I44" s="61">
        <v>2212.96</v>
      </c>
      <c r="J44" s="61">
        <v>2615.31</v>
      </c>
      <c r="K44" s="61">
        <v>3017.67</v>
      </c>
      <c r="L44" s="61">
        <v>3621.2</v>
      </c>
    </row>
    <row r="45" spans="1:12" x14ac:dyDescent="0.4">
      <c r="A45" s="41" t="s">
        <v>50</v>
      </c>
      <c r="B45" s="49">
        <v>250.2</v>
      </c>
      <c r="C45" s="63">
        <v>21155</v>
      </c>
      <c r="D45" s="49">
        <v>84.55</v>
      </c>
      <c r="E45" s="61">
        <v>1235.03</v>
      </c>
      <c r="F45" s="61">
        <v>1440.86</v>
      </c>
      <c r="G45" s="61">
        <v>1646.7</v>
      </c>
      <c r="H45" s="61">
        <v>1852.54</v>
      </c>
      <c r="I45" s="61">
        <v>2264.2199999999998</v>
      </c>
      <c r="J45" s="61">
        <v>2675.89</v>
      </c>
      <c r="K45" s="61">
        <v>3087.57</v>
      </c>
      <c r="L45" s="61">
        <v>3705.08</v>
      </c>
    </row>
    <row r="46" spans="1:12" x14ac:dyDescent="0.4">
      <c r="A46" s="41" t="s">
        <v>51</v>
      </c>
      <c r="B46" s="49">
        <v>89.5</v>
      </c>
      <c r="C46" s="63">
        <v>6000</v>
      </c>
      <c r="D46" s="49">
        <v>67.040000000000006</v>
      </c>
      <c r="E46" s="61">
        <v>1223.3499999999999</v>
      </c>
      <c r="F46" s="61">
        <v>1427.24</v>
      </c>
      <c r="G46" s="61">
        <v>1631.13</v>
      </c>
      <c r="H46" s="61">
        <v>1835.03</v>
      </c>
      <c r="I46" s="61">
        <v>2242.8200000000002</v>
      </c>
      <c r="J46" s="61">
        <v>2650.6</v>
      </c>
      <c r="K46" s="61">
        <v>3058.38</v>
      </c>
      <c r="L46" s="61">
        <v>3670.06</v>
      </c>
    </row>
    <row r="47" spans="1:12" x14ac:dyDescent="0.4">
      <c r="A47" s="41" t="s">
        <v>52</v>
      </c>
      <c r="B47" s="49">
        <v>454.2</v>
      </c>
      <c r="C47" s="63">
        <v>24537</v>
      </c>
      <c r="D47" s="49">
        <v>54.02</v>
      </c>
      <c r="E47" s="61">
        <v>1214.67</v>
      </c>
      <c r="F47" s="61">
        <v>1417.12</v>
      </c>
      <c r="G47" s="61">
        <v>1619.56</v>
      </c>
      <c r="H47" s="61">
        <v>1822.01</v>
      </c>
      <c r="I47" s="61">
        <v>2226.9</v>
      </c>
      <c r="J47" s="61">
        <v>2631.79</v>
      </c>
      <c r="K47" s="61">
        <v>3036.68</v>
      </c>
      <c r="L47" s="61">
        <v>3644.02</v>
      </c>
    </row>
    <row r="48" spans="1:12" x14ac:dyDescent="0.4">
      <c r="A48" s="41" t="s">
        <v>53</v>
      </c>
      <c r="B48" s="49">
        <v>157.5</v>
      </c>
      <c r="C48" s="63">
        <v>11927</v>
      </c>
      <c r="D48" s="49">
        <v>75.73</v>
      </c>
      <c r="E48" s="61">
        <v>1229.1500000000001</v>
      </c>
      <c r="F48" s="61">
        <v>1434</v>
      </c>
      <c r="G48" s="61">
        <v>1638.86</v>
      </c>
      <c r="H48" s="61">
        <v>1843.72</v>
      </c>
      <c r="I48" s="61">
        <v>2253.44</v>
      </c>
      <c r="J48" s="61">
        <v>2663.15</v>
      </c>
      <c r="K48" s="61">
        <v>3072.87</v>
      </c>
      <c r="L48" s="61">
        <v>3687.44</v>
      </c>
    </row>
    <row r="49" spans="1:12" x14ac:dyDescent="0.4">
      <c r="A49" s="41" t="s">
        <v>79</v>
      </c>
      <c r="B49" s="49">
        <v>152.4</v>
      </c>
      <c r="C49" s="63">
        <v>7500</v>
      </c>
      <c r="D49" s="49">
        <v>49.21</v>
      </c>
      <c r="E49" s="61">
        <v>1211.47</v>
      </c>
      <c r="F49" s="61">
        <v>1413.37</v>
      </c>
      <c r="G49" s="61">
        <v>1615.28</v>
      </c>
      <c r="H49" s="61">
        <v>1817.2</v>
      </c>
      <c r="I49" s="61">
        <v>2221.0300000000002</v>
      </c>
      <c r="J49" s="61">
        <v>2624.84</v>
      </c>
      <c r="K49" s="61">
        <v>3028.67</v>
      </c>
      <c r="L49" s="61">
        <v>3634.4</v>
      </c>
    </row>
    <row r="50" spans="1:12" x14ac:dyDescent="0.4">
      <c r="A50" s="41" t="s">
        <v>80</v>
      </c>
      <c r="B50" s="49">
        <v>89.5</v>
      </c>
      <c r="C50" s="63">
        <v>6712</v>
      </c>
      <c r="D50" s="49">
        <v>74.989999999999995</v>
      </c>
      <c r="E50" s="61">
        <v>1228.6500000000001</v>
      </c>
      <c r="F50" s="61">
        <v>1433.43</v>
      </c>
      <c r="G50" s="61">
        <v>1638.2</v>
      </c>
      <c r="H50" s="61">
        <v>1842.98</v>
      </c>
      <c r="I50" s="61">
        <v>2252.5300000000002</v>
      </c>
      <c r="J50" s="61">
        <v>2662.08</v>
      </c>
      <c r="K50" s="61">
        <v>3071.63</v>
      </c>
      <c r="L50" s="61">
        <v>3685.96</v>
      </c>
    </row>
    <row r="51" spans="1:12" x14ac:dyDescent="0.4">
      <c r="A51" s="41" t="s">
        <v>81</v>
      </c>
      <c r="B51" s="49">
        <v>795.5</v>
      </c>
      <c r="C51" s="63">
        <v>37000</v>
      </c>
      <c r="D51" s="49">
        <v>46.51</v>
      </c>
      <c r="E51" s="61">
        <v>1209.67</v>
      </c>
      <c r="F51" s="61">
        <v>1411.27</v>
      </c>
      <c r="G51" s="61">
        <v>1612.88</v>
      </c>
      <c r="H51" s="61">
        <v>1814.5</v>
      </c>
      <c r="I51" s="61">
        <v>2217.73</v>
      </c>
      <c r="J51" s="61">
        <v>2620.94</v>
      </c>
      <c r="K51" s="61">
        <v>3024.17</v>
      </c>
      <c r="L51" s="61">
        <v>3629</v>
      </c>
    </row>
    <row r="52" spans="1:12" x14ac:dyDescent="0.4">
      <c r="A52" s="41" t="s">
        <v>57</v>
      </c>
      <c r="B52" s="49">
        <v>16039.1</v>
      </c>
      <c r="C52" s="63">
        <v>556674</v>
      </c>
      <c r="D52" s="49">
        <v>34.71</v>
      </c>
      <c r="E52" s="61">
        <v>1201.8</v>
      </c>
      <c r="F52" s="61">
        <v>1402.1</v>
      </c>
      <c r="G52" s="61">
        <v>1602.39</v>
      </c>
      <c r="H52" s="61">
        <v>1802.7</v>
      </c>
      <c r="I52" s="61">
        <v>2203.3000000000002</v>
      </c>
      <c r="J52" s="61">
        <v>2603.9</v>
      </c>
      <c r="K52" s="61">
        <v>3004.5</v>
      </c>
      <c r="L52" s="61">
        <v>3605.4</v>
      </c>
    </row>
    <row r="53" spans="1:12" x14ac:dyDescent="0.4">
      <c r="A53" s="41" t="s">
        <v>58</v>
      </c>
      <c r="B53" s="49">
        <v>212.3</v>
      </c>
      <c r="C53" s="63">
        <v>12473</v>
      </c>
      <c r="D53" s="49">
        <v>58.75</v>
      </c>
      <c r="E53" s="61">
        <v>1217.83</v>
      </c>
      <c r="F53" s="61">
        <v>1420.79</v>
      </c>
      <c r="G53" s="61">
        <v>1623.76</v>
      </c>
      <c r="H53" s="61">
        <v>1826.74</v>
      </c>
      <c r="I53" s="61">
        <v>2232.69</v>
      </c>
      <c r="J53" s="61">
        <v>2638.62</v>
      </c>
      <c r="K53" s="61">
        <v>3044.57</v>
      </c>
      <c r="L53" s="61">
        <v>3653.48</v>
      </c>
    </row>
    <row r="54" spans="1:12" x14ac:dyDescent="0.4">
      <c r="A54" s="41" t="s">
        <v>82</v>
      </c>
      <c r="B54" s="49">
        <v>298.7</v>
      </c>
      <c r="C54" s="63">
        <v>15745</v>
      </c>
      <c r="D54" s="49">
        <v>52.71</v>
      </c>
      <c r="E54" s="61">
        <v>1213.8</v>
      </c>
      <c r="F54" s="61">
        <v>1416.1</v>
      </c>
      <c r="G54" s="61">
        <v>1618.39</v>
      </c>
      <c r="H54" s="61">
        <v>1820.7</v>
      </c>
      <c r="I54" s="61">
        <v>2225.3000000000002</v>
      </c>
      <c r="J54" s="61">
        <v>2629.9</v>
      </c>
      <c r="K54" s="61">
        <v>3034.5</v>
      </c>
      <c r="L54" s="61">
        <v>3641.4</v>
      </c>
    </row>
    <row r="55" spans="1:12" x14ac:dyDescent="0.4">
      <c r="A55" s="41" t="s">
        <v>60</v>
      </c>
      <c r="B55" s="49">
        <v>98.7</v>
      </c>
      <c r="C55" s="63">
        <v>2527</v>
      </c>
      <c r="D55" s="49">
        <v>25.6</v>
      </c>
      <c r="E55" s="61">
        <v>1195.73</v>
      </c>
      <c r="F55" s="61">
        <v>1395.01</v>
      </c>
      <c r="G55" s="61">
        <v>1594.3</v>
      </c>
      <c r="H55" s="61">
        <v>1793.59</v>
      </c>
      <c r="I55" s="61">
        <v>2192.17</v>
      </c>
      <c r="J55" s="61">
        <v>2590.7399999999998</v>
      </c>
      <c r="K55" s="61">
        <v>2989.32</v>
      </c>
      <c r="L55" s="61">
        <v>3587.18</v>
      </c>
    </row>
    <row r="56" spans="1:12" x14ac:dyDescent="0.4">
      <c r="A56" s="41" t="s">
        <v>61</v>
      </c>
      <c r="B56" s="49">
        <v>543.70000000000005</v>
      </c>
      <c r="C56" s="63">
        <v>15000</v>
      </c>
      <c r="D56" s="49">
        <v>27.59</v>
      </c>
      <c r="E56" s="61">
        <v>1197.05</v>
      </c>
      <c r="F56" s="61">
        <v>1396.56</v>
      </c>
      <c r="G56" s="61">
        <v>1596.06</v>
      </c>
      <c r="H56" s="61">
        <v>1795.58</v>
      </c>
      <c r="I56" s="61">
        <v>2194.6</v>
      </c>
      <c r="J56" s="61">
        <v>2593.61</v>
      </c>
      <c r="K56" s="61">
        <v>2992.63</v>
      </c>
      <c r="L56" s="61">
        <v>3591.16</v>
      </c>
    </row>
    <row r="57" spans="1:12" x14ac:dyDescent="0.4">
      <c r="A57" s="41" t="s">
        <v>62</v>
      </c>
      <c r="B57" s="49">
        <v>264.39999999999998</v>
      </c>
      <c r="C57" s="63">
        <v>2000</v>
      </c>
      <c r="D57" s="49">
        <v>7.56</v>
      </c>
      <c r="E57" s="61">
        <v>1183.7</v>
      </c>
      <c r="F57" s="61">
        <v>1380.98</v>
      </c>
      <c r="G57" s="61">
        <v>1578.26</v>
      </c>
      <c r="H57" s="61">
        <v>1775.55</v>
      </c>
      <c r="I57" s="61">
        <v>2170.12</v>
      </c>
      <c r="J57" s="61">
        <v>2564.6799999999998</v>
      </c>
      <c r="K57" s="61">
        <v>2959.25</v>
      </c>
      <c r="L57" s="61">
        <v>3551.1</v>
      </c>
    </row>
    <row r="58" spans="1:12" x14ac:dyDescent="0.4">
      <c r="A58" s="41" t="s">
        <v>63</v>
      </c>
      <c r="B58" s="49">
        <v>114.5</v>
      </c>
      <c r="C58" s="63">
        <v>4861</v>
      </c>
      <c r="D58" s="49">
        <v>42.45</v>
      </c>
      <c r="E58" s="61">
        <v>1206.96</v>
      </c>
      <c r="F58" s="61">
        <v>1408.12</v>
      </c>
      <c r="G58" s="61">
        <v>1609.27</v>
      </c>
      <c r="H58" s="61">
        <v>1810.44</v>
      </c>
      <c r="I58" s="61">
        <v>2212.7600000000002</v>
      </c>
      <c r="J58" s="61">
        <v>2615.08</v>
      </c>
      <c r="K58" s="61">
        <v>3017.4</v>
      </c>
      <c r="L58" s="61">
        <v>3620.88</v>
      </c>
    </row>
    <row r="59" spans="1:12" x14ac:dyDescent="0.4">
      <c r="A59" s="41" t="s">
        <v>64</v>
      </c>
      <c r="B59" s="49">
        <v>87.2</v>
      </c>
      <c r="C59" s="63">
        <v>2567</v>
      </c>
      <c r="D59" s="49">
        <v>29.44</v>
      </c>
      <c r="E59" s="61">
        <v>1198.29</v>
      </c>
      <c r="F59" s="61">
        <v>1398</v>
      </c>
      <c r="G59" s="61">
        <v>1597.71</v>
      </c>
      <c r="H59" s="61">
        <v>1797.43</v>
      </c>
      <c r="I59" s="61">
        <v>2196.86</v>
      </c>
      <c r="J59" s="61">
        <v>2596.2800000000002</v>
      </c>
      <c r="K59" s="61">
        <v>2995.72</v>
      </c>
      <c r="L59" s="61">
        <v>3594.86</v>
      </c>
    </row>
    <row r="60" spans="1:12" x14ac:dyDescent="0.4">
      <c r="A60" s="49" t="s">
        <v>65</v>
      </c>
      <c r="B60" s="49">
        <v>333.9</v>
      </c>
      <c r="C60" s="63">
        <v>19500</v>
      </c>
      <c r="D60" s="49">
        <v>58.4</v>
      </c>
      <c r="E60" s="61">
        <v>1217.5899999999999</v>
      </c>
      <c r="F60" s="61">
        <v>1420.52</v>
      </c>
      <c r="G60" s="61">
        <v>1623.45</v>
      </c>
      <c r="H60" s="61">
        <v>1826.39</v>
      </c>
      <c r="I60" s="61">
        <v>2232.2600000000002</v>
      </c>
      <c r="J60" s="61">
        <v>2638.12</v>
      </c>
      <c r="K60" s="61">
        <v>3043.98</v>
      </c>
      <c r="L60" s="61">
        <v>3652.78</v>
      </c>
    </row>
    <row r="61" spans="1:12" x14ac:dyDescent="0.4">
      <c r="A61" s="41" t="s">
        <v>66</v>
      </c>
      <c r="B61" s="49">
        <v>1369.4</v>
      </c>
      <c r="C61" s="63">
        <v>114126</v>
      </c>
      <c r="D61" s="49">
        <v>83.34</v>
      </c>
      <c r="E61" s="61">
        <v>1234.22</v>
      </c>
      <c r="F61" s="61">
        <v>1439.92</v>
      </c>
      <c r="G61" s="61">
        <v>1645.62</v>
      </c>
      <c r="H61" s="61">
        <v>1851.33</v>
      </c>
      <c r="I61" s="61">
        <v>2262.7399999999998</v>
      </c>
      <c r="J61" s="61">
        <v>2674.14</v>
      </c>
      <c r="K61" s="61">
        <v>3085.55</v>
      </c>
      <c r="L61" s="61">
        <v>3702.66</v>
      </c>
    </row>
    <row r="62" spans="1:12" x14ac:dyDescent="0.4">
      <c r="A62" s="41" t="s">
        <v>67</v>
      </c>
      <c r="B62" s="49">
        <v>176</v>
      </c>
      <c r="C62" s="63">
        <v>7000</v>
      </c>
      <c r="D62" s="49">
        <v>39.770000000000003</v>
      </c>
      <c r="E62" s="61">
        <v>1205.17</v>
      </c>
      <c r="F62" s="61">
        <v>1406.03</v>
      </c>
      <c r="G62" s="61">
        <v>1606.89</v>
      </c>
      <c r="H62" s="61">
        <v>1807.76</v>
      </c>
      <c r="I62" s="61">
        <v>2209.4899999999998</v>
      </c>
      <c r="J62" s="61">
        <v>2611.21</v>
      </c>
      <c r="K62" s="61">
        <v>3012.93</v>
      </c>
      <c r="L62" s="61">
        <v>3615.52</v>
      </c>
    </row>
    <row r="63" spans="1:12" x14ac:dyDescent="0.4">
      <c r="A63" s="41" t="s">
        <v>68</v>
      </c>
      <c r="B63" s="49">
        <v>201.3</v>
      </c>
      <c r="C63" s="63">
        <v>14838</v>
      </c>
      <c r="D63" s="49">
        <v>73.709999999999994</v>
      </c>
      <c r="E63" s="61">
        <v>1227.8</v>
      </c>
      <c r="F63" s="61">
        <v>1432.43</v>
      </c>
      <c r="G63" s="61">
        <v>1637.06</v>
      </c>
      <c r="H63" s="61">
        <v>1841.7</v>
      </c>
      <c r="I63" s="61">
        <v>2250.9699999999998</v>
      </c>
      <c r="J63" s="61">
        <v>2660.23</v>
      </c>
      <c r="K63" s="61">
        <v>3069.5</v>
      </c>
      <c r="L63" s="61">
        <v>3683.4</v>
      </c>
    </row>
    <row r="64" spans="1:12" x14ac:dyDescent="0.4">
      <c r="A64" s="41" t="s">
        <v>69</v>
      </c>
      <c r="B64" s="49">
        <v>510.9</v>
      </c>
      <c r="C64" s="63">
        <v>13000</v>
      </c>
      <c r="D64" s="49">
        <v>25.45</v>
      </c>
      <c r="E64" s="61">
        <v>1195.6300000000001</v>
      </c>
      <c r="F64" s="61">
        <v>1394.89</v>
      </c>
      <c r="G64" s="61">
        <v>1594.16</v>
      </c>
      <c r="H64" s="61">
        <v>1793.44</v>
      </c>
      <c r="I64" s="61">
        <v>2191.9899999999998</v>
      </c>
      <c r="J64" s="61">
        <v>2590.52</v>
      </c>
      <c r="K64" s="61">
        <v>2989.07</v>
      </c>
      <c r="L64" s="61">
        <v>3586.88</v>
      </c>
    </row>
    <row r="65" spans="1:12" x14ac:dyDescent="0.4">
      <c r="A65" s="41" t="s">
        <v>70</v>
      </c>
      <c r="B65" s="49">
        <v>178.7</v>
      </c>
      <c r="C65" s="63">
        <v>9935</v>
      </c>
      <c r="D65" s="49">
        <v>55.6</v>
      </c>
      <c r="E65" s="61">
        <v>1215.73</v>
      </c>
      <c r="F65" s="61">
        <v>1418.34</v>
      </c>
      <c r="G65" s="61">
        <v>1620.96</v>
      </c>
      <c r="H65" s="61">
        <v>1823.59</v>
      </c>
      <c r="I65" s="61">
        <v>2228.84</v>
      </c>
      <c r="J65" s="61">
        <v>2634.07</v>
      </c>
      <c r="K65" s="61">
        <v>3039.32</v>
      </c>
      <c r="L65" s="61">
        <v>3647.18</v>
      </c>
    </row>
    <row r="66" spans="1:12" x14ac:dyDescent="0.4">
      <c r="B66" s="82"/>
      <c r="C66" s="83"/>
      <c r="D66" s="84"/>
      <c r="E66" s="85"/>
      <c r="F66" s="85"/>
      <c r="G66" s="85"/>
      <c r="H66" s="85"/>
      <c r="I66" s="85"/>
      <c r="J66" s="85"/>
      <c r="K66" s="85"/>
      <c r="L66" s="85"/>
    </row>
    <row r="67" spans="1:12" x14ac:dyDescent="0.4">
      <c r="C67" s="2"/>
    </row>
    <row r="68" spans="1:12" x14ac:dyDescent="0.4">
      <c r="C68" s="1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5A102-9D1E-4261-BBE9-35C429E1D1FC}">
  <dimension ref="A1:L65"/>
  <sheetViews>
    <sheetView workbookViewId="0">
      <selection sqref="A1:L1"/>
    </sheetView>
  </sheetViews>
  <sheetFormatPr defaultRowHeight="14.6" x14ac:dyDescent="0.4"/>
  <cols>
    <col min="1" max="1" width="26.84375" customWidth="1"/>
    <col min="2" max="2" width="11.69140625" customWidth="1"/>
    <col min="3" max="3" width="14.84375" customWidth="1"/>
  </cols>
  <sheetData>
    <row r="1" spans="1:12" s="102" customFormat="1" ht="51" customHeight="1" x14ac:dyDescent="0.4">
      <c r="A1" s="164" t="s">
        <v>154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8"/>
    </row>
    <row r="2" spans="1:12" s="4" customFormat="1" x14ac:dyDescent="0.4">
      <c r="A2" s="32"/>
      <c r="B2" s="33"/>
      <c r="C2" s="34"/>
      <c r="D2" s="35"/>
      <c r="E2" s="36"/>
      <c r="F2" s="36"/>
      <c r="G2" s="36"/>
      <c r="H2" s="36"/>
      <c r="I2" s="36"/>
      <c r="J2" s="36"/>
      <c r="K2" s="36"/>
      <c r="L2" s="36"/>
    </row>
    <row r="3" spans="1:12" s="31" customFormat="1" x14ac:dyDescent="0.4">
      <c r="A3" s="37" t="s">
        <v>133</v>
      </c>
      <c r="B3" s="38" t="s">
        <v>1</v>
      </c>
      <c r="C3" s="39" t="s">
        <v>2</v>
      </c>
      <c r="D3" s="40" t="s">
        <v>3</v>
      </c>
      <c r="E3" s="40" t="s">
        <v>4</v>
      </c>
      <c r="F3" s="40" t="s">
        <v>5</v>
      </c>
      <c r="G3" s="40" t="s">
        <v>6</v>
      </c>
      <c r="H3" s="40" t="s">
        <v>3</v>
      </c>
      <c r="I3" s="40" t="s">
        <v>7</v>
      </c>
      <c r="J3" s="40" t="s">
        <v>8</v>
      </c>
      <c r="K3" s="40" t="s">
        <v>9</v>
      </c>
      <c r="L3" s="40" t="s">
        <v>10</v>
      </c>
    </row>
    <row r="4" spans="1:12" s="4" customFormat="1" ht="15" thickBot="1" x14ac:dyDescent="0.45">
      <c r="A4" s="32"/>
      <c r="B4" s="33"/>
      <c r="C4" s="34"/>
      <c r="D4" s="36"/>
      <c r="E4" s="36"/>
      <c r="F4" s="36"/>
      <c r="G4" s="36"/>
      <c r="H4" s="36"/>
      <c r="I4" s="36"/>
      <c r="J4" s="36"/>
      <c r="K4" s="36"/>
      <c r="L4" s="36"/>
    </row>
    <row r="5" spans="1:12" x14ac:dyDescent="0.4">
      <c r="A5" s="109" t="s">
        <v>11</v>
      </c>
      <c r="B5" s="110">
        <v>49889.500000000007</v>
      </c>
      <c r="C5" s="111">
        <v>68971734.855000004</v>
      </c>
      <c r="D5" s="112">
        <v>1382.49</v>
      </c>
      <c r="E5" s="113">
        <v>921.66</v>
      </c>
      <c r="F5" s="113">
        <v>1075.27</v>
      </c>
      <c r="G5" s="113">
        <v>1228.8800000000001</v>
      </c>
      <c r="H5" s="113">
        <v>1382.49</v>
      </c>
      <c r="I5" s="113">
        <v>1689.71</v>
      </c>
      <c r="J5" s="113">
        <v>1996.93</v>
      </c>
      <c r="K5" s="113">
        <v>2304.15</v>
      </c>
      <c r="L5" s="114">
        <v>2764.98</v>
      </c>
    </row>
    <row r="6" spans="1:12" x14ac:dyDescent="0.4">
      <c r="A6" s="115" t="s">
        <v>155</v>
      </c>
      <c r="B6" s="116">
        <v>49889.500000000007</v>
      </c>
      <c r="C6" s="117">
        <v>6694173.1100000003</v>
      </c>
      <c r="D6" s="118">
        <v>134.17999999999998</v>
      </c>
      <c r="E6" s="119">
        <v>89.45</v>
      </c>
      <c r="F6" s="119">
        <v>104.36</v>
      </c>
      <c r="G6" s="119">
        <v>119.27</v>
      </c>
      <c r="H6" s="119">
        <v>134.18</v>
      </c>
      <c r="I6" s="119">
        <v>164</v>
      </c>
      <c r="J6" s="119">
        <v>193.82</v>
      </c>
      <c r="K6" s="119">
        <v>223.63</v>
      </c>
      <c r="L6" s="120">
        <v>268.36</v>
      </c>
    </row>
    <row r="7" spans="1:12" x14ac:dyDescent="0.4">
      <c r="A7" s="115" t="s">
        <v>71</v>
      </c>
      <c r="B7" s="116">
        <v>49889.500000000007</v>
      </c>
      <c r="C7" s="117">
        <v>11385781.690000001</v>
      </c>
      <c r="D7" s="118">
        <v>228.22</v>
      </c>
      <c r="E7" s="119">
        <v>152.15</v>
      </c>
      <c r="F7" s="119">
        <v>177.5</v>
      </c>
      <c r="G7" s="119">
        <v>202.86</v>
      </c>
      <c r="H7" s="119">
        <v>228.22</v>
      </c>
      <c r="I7" s="119">
        <v>278.94</v>
      </c>
      <c r="J7" s="119">
        <v>329.65</v>
      </c>
      <c r="K7" s="119">
        <v>380.37</v>
      </c>
      <c r="L7" s="120">
        <v>456.44</v>
      </c>
    </row>
    <row r="8" spans="1:12" ht="15" thickBot="1" x14ac:dyDescent="0.45">
      <c r="A8" s="121" t="s">
        <v>72</v>
      </c>
      <c r="B8" s="122">
        <v>49889.500000000007</v>
      </c>
      <c r="C8" s="123">
        <v>4321927.3850000007</v>
      </c>
      <c r="D8" s="124">
        <v>86.63</v>
      </c>
      <c r="E8" s="125">
        <v>57.75</v>
      </c>
      <c r="F8" s="125">
        <v>67.38</v>
      </c>
      <c r="G8" s="125">
        <v>77</v>
      </c>
      <c r="H8" s="125">
        <v>86.63</v>
      </c>
      <c r="I8" s="125">
        <v>105.88</v>
      </c>
      <c r="J8" s="125">
        <v>125.13</v>
      </c>
      <c r="K8" s="125">
        <v>144.38</v>
      </c>
      <c r="L8" s="126">
        <v>173.26</v>
      </c>
    </row>
    <row r="9" spans="1:12" ht="15" thickBot="1" x14ac:dyDescent="0.45">
      <c r="A9" s="127"/>
      <c r="B9" s="128"/>
      <c r="C9" s="129"/>
      <c r="D9" s="130"/>
      <c r="E9" s="131"/>
      <c r="F9" s="131"/>
      <c r="G9" s="131"/>
      <c r="H9" s="131"/>
      <c r="I9" s="131"/>
      <c r="J9" s="131"/>
      <c r="K9" s="131"/>
      <c r="L9" s="131"/>
    </row>
    <row r="10" spans="1:12" x14ac:dyDescent="0.4">
      <c r="A10" s="132" t="s">
        <v>14</v>
      </c>
      <c r="B10" s="133">
        <v>161.1</v>
      </c>
      <c r="C10" s="134">
        <v>5436</v>
      </c>
      <c r="D10" s="112">
        <v>33.74</v>
      </c>
      <c r="E10" s="113">
        <v>1243.5</v>
      </c>
      <c r="F10" s="113">
        <v>1450.75</v>
      </c>
      <c r="G10" s="113">
        <v>1658</v>
      </c>
      <c r="H10" s="113">
        <v>1865.2600000000002</v>
      </c>
      <c r="I10" s="113">
        <v>2279.77</v>
      </c>
      <c r="J10" s="113">
        <v>2694.2700000000004</v>
      </c>
      <c r="K10" s="113">
        <v>3108.76</v>
      </c>
      <c r="L10" s="114">
        <v>3730.5200000000004</v>
      </c>
    </row>
    <row r="11" spans="1:12" x14ac:dyDescent="0.4">
      <c r="A11" s="135" t="s">
        <v>15</v>
      </c>
      <c r="B11" s="136">
        <v>77.7</v>
      </c>
      <c r="C11" s="137">
        <v>3114</v>
      </c>
      <c r="D11" s="118">
        <v>40.08</v>
      </c>
      <c r="E11" s="119">
        <v>1247.73</v>
      </c>
      <c r="F11" s="119">
        <v>1455.6799999999998</v>
      </c>
      <c r="G11" s="119">
        <v>1663.6400000000003</v>
      </c>
      <c r="H11" s="119">
        <v>1871.6</v>
      </c>
      <c r="I11" s="119">
        <v>2287.52</v>
      </c>
      <c r="J11" s="119">
        <v>2703.4200000000005</v>
      </c>
      <c r="K11" s="119">
        <v>3119.3300000000004</v>
      </c>
      <c r="L11" s="120">
        <v>3743.2</v>
      </c>
    </row>
    <row r="12" spans="1:12" x14ac:dyDescent="0.4">
      <c r="A12" s="135" t="s">
        <v>16</v>
      </c>
      <c r="B12" s="136">
        <v>231.6</v>
      </c>
      <c r="C12" s="137">
        <v>11173</v>
      </c>
      <c r="D12" s="118">
        <v>48.24</v>
      </c>
      <c r="E12" s="119">
        <v>1253.17</v>
      </c>
      <c r="F12" s="119">
        <v>1462.0299999999997</v>
      </c>
      <c r="G12" s="119">
        <v>1670.8900000000003</v>
      </c>
      <c r="H12" s="119">
        <v>1879.7600000000002</v>
      </c>
      <c r="I12" s="119">
        <v>2297.4900000000002</v>
      </c>
      <c r="J12" s="119">
        <v>2715.2100000000005</v>
      </c>
      <c r="K12" s="119">
        <v>3132.9300000000003</v>
      </c>
      <c r="L12" s="120">
        <v>3759.5200000000004</v>
      </c>
    </row>
    <row r="13" spans="1:12" x14ac:dyDescent="0.4">
      <c r="A13" s="135" t="s">
        <v>17</v>
      </c>
      <c r="B13" s="136">
        <v>248.2</v>
      </c>
      <c r="C13" s="137">
        <v>4750</v>
      </c>
      <c r="D13" s="118">
        <v>19.14</v>
      </c>
      <c r="E13" s="119">
        <v>1233.77</v>
      </c>
      <c r="F13" s="119">
        <v>1439.4</v>
      </c>
      <c r="G13" s="119">
        <v>1645.02</v>
      </c>
      <c r="H13" s="119">
        <v>1850.6600000000003</v>
      </c>
      <c r="I13" s="119">
        <v>2261.92</v>
      </c>
      <c r="J13" s="119">
        <v>2673.1800000000003</v>
      </c>
      <c r="K13" s="119">
        <v>3084.4300000000003</v>
      </c>
      <c r="L13" s="120">
        <v>3701.3200000000006</v>
      </c>
    </row>
    <row r="14" spans="1:12" x14ac:dyDescent="0.4">
      <c r="A14" s="135" t="s">
        <v>73</v>
      </c>
      <c r="B14" s="136">
        <v>531.9</v>
      </c>
      <c r="C14" s="137">
        <v>25000</v>
      </c>
      <c r="D14" s="118">
        <v>47</v>
      </c>
      <c r="E14" s="119">
        <v>1252.3400000000001</v>
      </c>
      <c r="F14" s="119">
        <v>1461.0699999999997</v>
      </c>
      <c r="G14" s="119">
        <v>1669.79</v>
      </c>
      <c r="H14" s="119">
        <v>1878.52</v>
      </c>
      <c r="I14" s="119">
        <v>2295.9700000000003</v>
      </c>
      <c r="J14" s="119">
        <v>2713.4200000000005</v>
      </c>
      <c r="K14" s="119">
        <v>3130.86</v>
      </c>
      <c r="L14" s="120">
        <v>3757.04</v>
      </c>
    </row>
    <row r="15" spans="1:12" x14ac:dyDescent="0.4">
      <c r="A15" s="135" t="s">
        <v>74</v>
      </c>
      <c r="B15" s="136">
        <v>1049.0999999999999</v>
      </c>
      <c r="C15" s="137">
        <v>52700</v>
      </c>
      <c r="D15" s="118">
        <v>50.23</v>
      </c>
      <c r="E15" s="119">
        <v>1254.5</v>
      </c>
      <c r="F15" s="119">
        <v>1463.58</v>
      </c>
      <c r="G15" s="119">
        <v>1672.6600000000003</v>
      </c>
      <c r="H15" s="119">
        <v>1881.75</v>
      </c>
      <c r="I15" s="119">
        <v>2299.92</v>
      </c>
      <c r="J15" s="119">
        <v>2718.0800000000004</v>
      </c>
      <c r="K15" s="119">
        <v>3136.25</v>
      </c>
      <c r="L15" s="120">
        <v>3763.5</v>
      </c>
    </row>
    <row r="16" spans="1:12" x14ac:dyDescent="0.4">
      <c r="A16" s="135" t="s">
        <v>75</v>
      </c>
      <c r="B16" s="136">
        <v>3649.7</v>
      </c>
      <c r="C16" s="137">
        <v>161791</v>
      </c>
      <c r="D16" s="118">
        <v>44.33</v>
      </c>
      <c r="E16" s="119">
        <v>1250.56</v>
      </c>
      <c r="F16" s="119">
        <v>1458.9899999999998</v>
      </c>
      <c r="G16" s="119">
        <v>1667.4100000000003</v>
      </c>
      <c r="H16" s="119">
        <v>1875.85</v>
      </c>
      <c r="I16" s="119">
        <v>2292.71</v>
      </c>
      <c r="J16" s="119">
        <v>2709.5600000000004</v>
      </c>
      <c r="K16" s="119">
        <v>3126.4100000000003</v>
      </c>
      <c r="L16" s="120">
        <v>3751.7</v>
      </c>
    </row>
    <row r="17" spans="1:12" x14ac:dyDescent="0.4">
      <c r="A17" s="135" t="s">
        <v>21</v>
      </c>
      <c r="B17" s="136">
        <v>1174.9000000000001</v>
      </c>
      <c r="C17" s="137">
        <v>29000</v>
      </c>
      <c r="D17" s="118">
        <v>24.68</v>
      </c>
      <c r="E17" s="119">
        <v>1237.46</v>
      </c>
      <c r="F17" s="119">
        <v>1443.71</v>
      </c>
      <c r="G17" s="119">
        <v>1649.9500000000003</v>
      </c>
      <c r="H17" s="119">
        <v>1856.2000000000003</v>
      </c>
      <c r="I17" s="119">
        <v>2268.69</v>
      </c>
      <c r="J17" s="119">
        <v>2681.1800000000003</v>
      </c>
      <c r="K17" s="119">
        <v>3093.6600000000003</v>
      </c>
      <c r="L17" s="120">
        <v>3712.4000000000005</v>
      </c>
    </row>
    <row r="18" spans="1:12" x14ac:dyDescent="0.4">
      <c r="A18" s="135" t="s">
        <v>22</v>
      </c>
      <c r="B18" s="136">
        <v>192.9</v>
      </c>
      <c r="C18" s="137">
        <v>12800</v>
      </c>
      <c r="D18" s="118">
        <v>66.36</v>
      </c>
      <c r="E18" s="119">
        <v>1265.25</v>
      </c>
      <c r="F18" s="119">
        <v>1476.12</v>
      </c>
      <c r="G18" s="119">
        <v>1687</v>
      </c>
      <c r="H18" s="119">
        <v>1897.88</v>
      </c>
      <c r="I18" s="119">
        <v>2319.64</v>
      </c>
      <c r="J18" s="119">
        <v>2741.3800000000006</v>
      </c>
      <c r="K18" s="119">
        <v>3163.13</v>
      </c>
      <c r="L18" s="120">
        <v>3795.76</v>
      </c>
    </row>
    <row r="19" spans="1:12" x14ac:dyDescent="0.4">
      <c r="A19" s="135" t="s">
        <v>23</v>
      </c>
      <c r="B19" s="136">
        <v>3596.1</v>
      </c>
      <c r="C19" s="137">
        <v>91000</v>
      </c>
      <c r="D19" s="118">
        <v>25.31</v>
      </c>
      <c r="E19" s="119">
        <v>1237.8800000000001</v>
      </c>
      <c r="F19" s="119">
        <v>1444.1999999999998</v>
      </c>
      <c r="G19" s="119">
        <v>1650.5100000000002</v>
      </c>
      <c r="H19" s="119">
        <v>1856.83</v>
      </c>
      <c r="I19" s="119">
        <v>2269.46</v>
      </c>
      <c r="J19" s="119">
        <v>2682.09</v>
      </c>
      <c r="K19" s="119">
        <v>3094.71</v>
      </c>
      <c r="L19" s="120">
        <v>3713.66</v>
      </c>
    </row>
    <row r="20" spans="1:12" x14ac:dyDescent="0.4">
      <c r="A20" s="135" t="s">
        <v>24</v>
      </c>
      <c r="B20" s="136">
        <v>1721</v>
      </c>
      <c r="C20" s="137">
        <v>118319</v>
      </c>
      <c r="D20" s="118">
        <v>68.75</v>
      </c>
      <c r="E20" s="119">
        <v>1266.8400000000001</v>
      </c>
      <c r="F20" s="119">
        <v>1477.98</v>
      </c>
      <c r="G20" s="119">
        <v>1689.12</v>
      </c>
      <c r="H20" s="119">
        <v>1900.27</v>
      </c>
      <c r="I20" s="119">
        <v>2322.56</v>
      </c>
      <c r="J20" s="119">
        <v>2744.8400000000006</v>
      </c>
      <c r="K20" s="119">
        <v>3167.11</v>
      </c>
      <c r="L20" s="120">
        <v>3800.54</v>
      </c>
    </row>
    <row r="21" spans="1:12" x14ac:dyDescent="0.4">
      <c r="A21" s="135" t="s">
        <v>25</v>
      </c>
      <c r="B21" s="136">
        <v>1658.6</v>
      </c>
      <c r="C21" s="137">
        <v>119933</v>
      </c>
      <c r="D21" s="118">
        <v>72.31</v>
      </c>
      <c r="E21" s="119">
        <v>1269.22</v>
      </c>
      <c r="F21" s="119">
        <v>1480.75</v>
      </c>
      <c r="G21" s="119">
        <v>1692.29</v>
      </c>
      <c r="H21" s="119">
        <v>1903.83</v>
      </c>
      <c r="I21" s="119">
        <v>2326.9100000000003</v>
      </c>
      <c r="J21" s="119">
        <v>2749.9800000000005</v>
      </c>
      <c r="K21" s="119">
        <v>3173.05</v>
      </c>
      <c r="L21" s="120">
        <v>3807.66</v>
      </c>
    </row>
    <row r="22" spans="1:12" x14ac:dyDescent="0.4">
      <c r="A22" s="135" t="s">
        <v>26</v>
      </c>
      <c r="B22" s="136">
        <v>219.3</v>
      </c>
      <c r="C22" s="137">
        <v>14079</v>
      </c>
      <c r="D22" s="118">
        <v>64.2</v>
      </c>
      <c r="E22" s="119">
        <v>1263.81</v>
      </c>
      <c r="F22" s="119">
        <v>1474.44</v>
      </c>
      <c r="G22" s="119">
        <v>1685.08</v>
      </c>
      <c r="H22" s="119">
        <v>1895.7200000000003</v>
      </c>
      <c r="I22" s="119">
        <v>2317</v>
      </c>
      <c r="J22" s="119">
        <v>2738.26</v>
      </c>
      <c r="K22" s="119">
        <v>3159.53</v>
      </c>
      <c r="L22" s="120">
        <v>3791.4400000000005</v>
      </c>
    </row>
    <row r="23" spans="1:12" x14ac:dyDescent="0.4">
      <c r="A23" s="135" t="s">
        <v>76</v>
      </c>
      <c r="B23" s="136">
        <v>965.7</v>
      </c>
      <c r="C23" s="137">
        <v>61900</v>
      </c>
      <c r="D23" s="118">
        <v>64.099999999999994</v>
      </c>
      <c r="E23" s="119">
        <v>1263.74</v>
      </c>
      <c r="F23" s="119">
        <v>1474.37</v>
      </c>
      <c r="G23" s="119">
        <v>1684.9900000000002</v>
      </c>
      <c r="H23" s="119">
        <v>1895.62</v>
      </c>
      <c r="I23" s="119">
        <v>2316.87</v>
      </c>
      <c r="J23" s="119">
        <v>2738.1200000000003</v>
      </c>
      <c r="K23" s="119">
        <v>3159.36</v>
      </c>
      <c r="L23" s="120">
        <v>3791.24</v>
      </c>
    </row>
    <row r="24" spans="1:12" x14ac:dyDescent="0.4">
      <c r="A24" s="135" t="s">
        <v>77</v>
      </c>
      <c r="B24" s="136">
        <v>152.30000000000001</v>
      </c>
      <c r="C24" s="137">
        <v>8000</v>
      </c>
      <c r="D24" s="118">
        <v>52.53</v>
      </c>
      <c r="E24" s="119">
        <v>1256.03</v>
      </c>
      <c r="F24" s="119">
        <v>1465.37</v>
      </c>
      <c r="G24" s="119">
        <v>1674.7000000000003</v>
      </c>
      <c r="H24" s="119">
        <v>1884.0500000000002</v>
      </c>
      <c r="I24" s="119">
        <v>2302.73</v>
      </c>
      <c r="J24" s="119">
        <v>2721.4100000000003</v>
      </c>
      <c r="K24" s="119">
        <v>3140.0800000000004</v>
      </c>
      <c r="L24" s="120">
        <v>3768.1000000000004</v>
      </c>
    </row>
    <row r="25" spans="1:12" x14ac:dyDescent="0.4">
      <c r="A25" s="135" t="s">
        <v>29</v>
      </c>
      <c r="B25" s="136">
        <v>1554.7</v>
      </c>
      <c r="C25" s="137">
        <v>58465</v>
      </c>
      <c r="D25" s="118">
        <v>37.61</v>
      </c>
      <c r="E25" s="119">
        <v>1246.0800000000002</v>
      </c>
      <c r="F25" s="119">
        <v>1453.7599999999998</v>
      </c>
      <c r="G25" s="119">
        <v>1661.44</v>
      </c>
      <c r="H25" s="119">
        <v>1869.13</v>
      </c>
      <c r="I25" s="119">
        <v>2284.5</v>
      </c>
      <c r="J25" s="119">
        <v>2699.8600000000006</v>
      </c>
      <c r="K25" s="119">
        <v>3115.21</v>
      </c>
      <c r="L25" s="120">
        <v>3738.26</v>
      </c>
    </row>
    <row r="26" spans="1:12" x14ac:dyDescent="0.4">
      <c r="A26" s="135" t="s">
        <v>30</v>
      </c>
      <c r="B26" s="136">
        <v>44.2</v>
      </c>
      <c r="C26" s="137">
        <v>0</v>
      </c>
      <c r="D26" s="118">
        <v>0</v>
      </c>
      <c r="E26" s="119">
        <v>1221.01</v>
      </c>
      <c r="F26" s="119">
        <v>1424.5099999999998</v>
      </c>
      <c r="G26" s="119">
        <v>1628.0100000000002</v>
      </c>
      <c r="H26" s="119">
        <v>1831.52</v>
      </c>
      <c r="I26" s="119">
        <v>2238.5300000000002</v>
      </c>
      <c r="J26" s="119">
        <v>2645.53</v>
      </c>
      <c r="K26" s="119">
        <v>3052.53</v>
      </c>
      <c r="L26" s="120">
        <v>3663.04</v>
      </c>
    </row>
    <row r="27" spans="1:12" x14ac:dyDescent="0.4">
      <c r="A27" s="135" t="s">
        <v>31</v>
      </c>
      <c r="B27" s="136">
        <v>207.7</v>
      </c>
      <c r="C27" s="137">
        <v>7214</v>
      </c>
      <c r="D27" s="118">
        <v>34.729999999999997</v>
      </c>
      <c r="E27" s="119">
        <v>1244.1600000000001</v>
      </c>
      <c r="F27" s="119">
        <v>1451.52</v>
      </c>
      <c r="G27" s="119">
        <v>1658.88</v>
      </c>
      <c r="H27" s="119">
        <v>1866.25</v>
      </c>
      <c r="I27" s="119">
        <v>2280.98</v>
      </c>
      <c r="J27" s="119">
        <v>2695.7000000000003</v>
      </c>
      <c r="K27" s="119">
        <v>3110.4100000000003</v>
      </c>
      <c r="L27" s="120">
        <v>3732.5</v>
      </c>
    </row>
    <row r="28" spans="1:12" x14ac:dyDescent="0.4">
      <c r="A28" s="135" t="s">
        <v>32</v>
      </c>
      <c r="B28" s="136">
        <v>144.6</v>
      </c>
      <c r="C28" s="137">
        <v>4500</v>
      </c>
      <c r="D28" s="118">
        <v>31.12</v>
      </c>
      <c r="E28" s="119">
        <v>1241.76</v>
      </c>
      <c r="F28" s="119">
        <v>1448.71</v>
      </c>
      <c r="G28" s="119">
        <v>1655.67</v>
      </c>
      <c r="H28" s="119">
        <v>1862.6399999999999</v>
      </c>
      <c r="I28" s="119">
        <v>2276.5700000000002</v>
      </c>
      <c r="J28" s="119">
        <v>2690.4800000000005</v>
      </c>
      <c r="K28" s="119">
        <v>3104.4</v>
      </c>
      <c r="L28" s="120">
        <v>3725.2799999999997</v>
      </c>
    </row>
    <row r="29" spans="1:12" x14ac:dyDescent="0.4">
      <c r="A29" s="135" t="s">
        <v>33</v>
      </c>
      <c r="B29" s="136">
        <v>164</v>
      </c>
      <c r="C29" s="137">
        <v>7796</v>
      </c>
      <c r="D29" s="118">
        <v>47.54</v>
      </c>
      <c r="E29" s="119">
        <v>1252.7</v>
      </c>
      <c r="F29" s="119">
        <v>1461.4899999999998</v>
      </c>
      <c r="G29" s="119">
        <v>1670.27</v>
      </c>
      <c r="H29" s="119">
        <v>1879.06</v>
      </c>
      <c r="I29" s="119">
        <v>2296.63</v>
      </c>
      <c r="J29" s="119">
        <v>2714.2000000000003</v>
      </c>
      <c r="K29" s="119">
        <v>3131.76</v>
      </c>
      <c r="L29" s="120">
        <v>3758.12</v>
      </c>
    </row>
    <row r="30" spans="1:12" x14ac:dyDescent="0.4">
      <c r="A30" s="135" t="s">
        <v>34</v>
      </c>
      <c r="B30" s="136">
        <v>1573.5</v>
      </c>
      <c r="C30" s="137">
        <v>69138.59</v>
      </c>
      <c r="D30" s="118">
        <v>43.94</v>
      </c>
      <c r="E30" s="119">
        <v>1250.3</v>
      </c>
      <c r="F30" s="119">
        <v>1458.69</v>
      </c>
      <c r="G30" s="119">
        <v>1667.0700000000002</v>
      </c>
      <c r="H30" s="119">
        <v>1875.46</v>
      </c>
      <c r="I30" s="119">
        <v>2292.23</v>
      </c>
      <c r="J30" s="119">
        <v>2709.0000000000005</v>
      </c>
      <c r="K30" s="119">
        <v>3125.76</v>
      </c>
      <c r="L30" s="120">
        <v>3750.92</v>
      </c>
    </row>
    <row r="31" spans="1:12" x14ac:dyDescent="0.4">
      <c r="A31" s="135" t="s">
        <v>35</v>
      </c>
      <c r="B31" s="136">
        <v>531.4</v>
      </c>
      <c r="C31" s="137">
        <v>17000</v>
      </c>
      <c r="D31" s="118">
        <v>31.99</v>
      </c>
      <c r="E31" s="119">
        <v>1242.3400000000001</v>
      </c>
      <c r="F31" s="119">
        <v>1449.3899999999999</v>
      </c>
      <c r="G31" s="119">
        <v>1656.4500000000003</v>
      </c>
      <c r="H31" s="119">
        <v>1863.5100000000002</v>
      </c>
      <c r="I31" s="119">
        <v>2277.63</v>
      </c>
      <c r="J31" s="119">
        <v>2691.7400000000002</v>
      </c>
      <c r="K31" s="119">
        <v>3105.8500000000004</v>
      </c>
      <c r="L31" s="120">
        <v>3727.0200000000004</v>
      </c>
    </row>
    <row r="32" spans="1:12" x14ac:dyDescent="0.4">
      <c r="A32" s="135" t="s">
        <v>36</v>
      </c>
      <c r="B32" s="136">
        <v>139.1</v>
      </c>
      <c r="C32" s="137">
        <v>9000</v>
      </c>
      <c r="D32" s="118">
        <v>64.7</v>
      </c>
      <c r="E32" s="119">
        <v>1264.1400000000001</v>
      </c>
      <c r="F32" s="119">
        <v>1474.83</v>
      </c>
      <c r="G32" s="119">
        <v>1685.52</v>
      </c>
      <c r="H32" s="119">
        <v>1896.2200000000003</v>
      </c>
      <c r="I32" s="119">
        <v>2317.61</v>
      </c>
      <c r="J32" s="119">
        <v>2738.9900000000002</v>
      </c>
      <c r="K32" s="119">
        <v>3160.36</v>
      </c>
      <c r="L32" s="120">
        <v>3792.4400000000005</v>
      </c>
    </row>
    <row r="33" spans="1:12" x14ac:dyDescent="0.4">
      <c r="A33" s="135" t="s">
        <v>37</v>
      </c>
      <c r="B33" s="136">
        <v>816</v>
      </c>
      <c r="C33" s="137">
        <v>54500</v>
      </c>
      <c r="D33" s="118">
        <v>66.790000000000006</v>
      </c>
      <c r="E33" s="119">
        <v>1265.54</v>
      </c>
      <c r="F33" s="119">
        <v>1476.46</v>
      </c>
      <c r="G33" s="119">
        <v>1687.38</v>
      </c>
      <c r="H33" s="119">
        <v>1898.31</v>
      </c>
      <c r="I33" s="119">
        <v>2320.1600000000003</v>
      </c>
      <c r="J33" s="119">
        <v>2742.0000000000005</v>
      </c>
      <c r="K33" s="119">
        <v>3163.8500000000004</v>
      </c>
      <c r="L33" s="120">
        <v>3796.62</v>
      </c>
    </row>
    <row r="34" spans="1:12" x14ac:dyDescent="0.4">
      <c r="A34" s="135" t="s">
        <v>38</v>
      </c>
      <c r="B34" s="136">
        <v>638.20000000000005</v>
      </c>
      <c r="C34" s="137">
        <v>32047</v>
      </c>
      <c r="D34" s="118">
        <v>50.21</v>
      </c>
      <c r="E34" s="119">
        <v>1254.48</v>
      </c>
      <c r="F34" s="119">
        <v>1463.56</v>
      </c>
      <c r="G34" s="119">
        <v>1672.6400000000003</v>
      </c>
      <c r="H34" s="119">
        <v>1881.73</v>
      </c>
      <c r="I34" s="119">
        <v>2299.9</v>
      </c>
      <c r="J34" s="119">
        <v>2718.0600000000004</v>
      </c>
      <c r="K34" s="119">
        <v>3136.21</v>
      </c>
      <c r="L34" s="120">
        <v>3763.46</v>
      </c>
    </row>
    <row r="35" spans="1:12" x14ac:dyDescent="0.4">
      <c r="A35" s="135" t="s">
        <v>39</v>
      </c>
      <c r="B35" s="136">
        <v>1671.9</v>
      </c>
      <c r="C35" s="137">
        <v>38614</v>
      </c>
      <c r="D35" s="118">
        <v>23.1</v>
      </c>
      <c r="E35" s="119">
        <v>1236.4100000000001</v>
      </c>
      <c r="F35" s="119">
        <v>1442.48</v>
      </c>
      <c r="G35" s="119">
        <v>1648.54</v>
      </c>
      <c r="H35" s="119">
        <v>1854.62</v>
      </c>
      <c r="I35" s="119">
        <v>2266.7600000000002</v>
      </c>
      <c r="J35" s="119">
        <v>2678.9</v>
      </c>
      <c r="K35" s="119">
        <v>3091.03</v>
      </c>
      <c r="L35" s="120">
        <v>3709.24</v>
      </c>
    </row>
    <row r="36" spans="1:12" x14ac:dyDescent="0.4">
      <c r="A36" s="135" t="s">
        <v>40</v>
      </c>
      <c r="B36" s="136">
        <v>778.4</v>
      </c>
      <c r="C36" s="137">
        <v>14088</v>
      </c>
      <c r="D36" s="118">
        <v>18.100000000000001</v>
      </c>
      <c r="E36" s="119">
        <v>1233.0800000000002</v>
      </c>
      <c r="F36" s="119">
        <v>1438.5899999999997</v>
      </c>
      <c r="G36" s="119">
        <v>1644.1</v>
      </c>
      <c r="H36" s="119">
        <v>1849.62</v>
      </c>
      <c r="I36" s="119">
        <v>2260.65</v>
      </c>
      <c r="J36" s="119">
        <v>2671.6700000000005</v>
      </c>
      <c r="K36" s="119">
        <v>3082.7000000000003</v>
      </c>
      <c r="L36" s="120">
        <v>3699.24</v>
      </c>
    </row>
    <row r="37" spans="1:12" x14ac:dyDescent="0.4">
      <c r="A37" s="135" t="s">
        <v>42</v>
      </c>
      <c r="B37" s="136">
        <v>58.3</v>
      </c>
      <c r="C37" s="137">
        <v>1400</v>
      </c>
      <c r="D37" s="118">
        <v>24.01</v>
      </c>
      <c r="E37" s="119">
        <v>1237.02</v>
      </c>
      <c r="F37" s="119">
        <v>1443.1799999999998</v>
      </c>
      <c r="G37" s="119">
        <v>1649.35</v>
      </c>
      <c r="H37" s="119">
        <v>1855.5300000000002</v>
      </c>
      <c r="I37" s="119">
        <v>2267.88</v>
      </c>
      <c r="J37" s="119">
        <v>2680.2100000000005</v>
      </c>
      <c r="K37" s="119">
        <v>3092.55</v>
      </c>
      <c r="L37" s="120">
        <v>3711.0600000000004</v>
      </c>
    </row>
    <row r="38" spans="1:12" x14ac:dyDescent="0.4">
      <c r="A38" s="135" t="s">
        <v>43</v>
      </c>
      <c r="B38" s="136">
        <v>493.6</v>
      </c>
      <c r="C38" s="137">
        <v>34532</v>
      </c>
      <c r="D38" s="118">
        <v>69.959999999999994</v>
      </c>
      <c r="E38" s="119">
        <v>1267.6500000000001</v>
      </c>
      <c r="F38" s="119">
        <v>1478.92</v>
      </c>
      <c r="G38" s="119">
        <v>1690.2000000000003</v>
      </c>
      <c r="H38" s="119">
        <v>1901.48</v>
      </c>
      <c r="I38" s="119">
        <v>2324.04</v>
      </c>
      <c r="J38" s="119">
        <v>2746.5800000000004</v>
      </c>
      <c r="K38" s="119">
        <v>3169.13</v>
      </c>
      <c r="L38" s="120">
        <v>3802.96</v>
      </c>
    </row>
    <row r="39" spans="1:12" x14ac:dyDescent="0.4">
      <c r="A39" s="135" t="s">
        <v>44</v>
      </c>
      <c r="B39" s="136">
        <v>128.4</v>
      </c>
      <c r="C39" s="137">
        <v>9717</v>
      </c>
      <c r="D39" s="118">
        <v>75.680000000000007</v>
      </c>
      <c r="E39" s="119">
        <v>1271.46</v>
      </c>
      <c r="F39" s="119">
        <v>1483.37</v>
      </c>
      <c r="G39" s="119">
        <v>1695.2800000000002</v>
      </c>
      <c r="H39" s="119">
        <v>1907.2000000000003</v>
      </c>
      <c r="I39" s="119">
        <v>2331.0300000000002</v>
      </c>
      <c r="J39" s="119">
        <v>2754.8500000000004</v>
      </c>
      <c r="K39" s="119">
        <v>3178.6600000000003</v>
      </c>
      <c r="L39" s="120">
        <v>3814.4000000000005</v>
      </c>
    </row>
    <row r="40" spans="1:12" x14ac:dyDescent="0.4">
      <c r="A40" s="135" t="s">
        <v>78</v>
      </c>
      <c r="B40" s="136">
        <v>1069.4000000000001</v>
      </c>
      <c r="C40" s="137">
        <v>102739</v>
      </c>
      <c r="D40" s="118">
        <v>96.07</v>
      </c>
      <c r="E40" s="119">
        <v>1285.06</v>
      </c>
      <c r="F40" s="119">
        <v>1499.23</v>
      </c>
      <c r="G40" s="119">
        <v>1713.4100000000003</v>
      </c>
      <c r="H40" s="119">
        <v>1927.5900000000001</v>
      </c>
      <c r="I40" s="119">
        <v>2355.9500000000003</v>
      </c>
      <c r="J40" s="119">
        <v>2784.3000000000006</v>
      </c>
      <c r="K40" s="119">
        <v>3212.65</v>
      </c>
      <c r="L40" s="120">
        <v>3855.1800000000003</v>
      </c>
    </row>
    <row r="41" spans="1:12" x14ac:dyDescent="0.4">
      <c r="A41" s="135" t="s">
        <v>46</v>
      </c>
      <c r="B41" s="136">
        <v>117.2</v>
      </c>
      <c r="C41" s="137">
        <v>7000</v>
      </c>
      <c r="D41" s="118">
        <v>59.73</v>
      </c>
      <c r="E41" s="119">
        <v>1260.8300000000002</v>
      </c>
      <c r="F41" s="119">
        <v>1470.9699999999998</v>
      </c>
      <c r="G41" s="119">
        <v>1681.1</v>
      </c>
      <c r="H41" s="119">
        <v>1891.25</v>
      </c>
      <c r="I41" s="119">
        <v>2311.5300000000002</v>
      </c>
      <c r="J41" s="119">
        <v>2731.8100000000004</v>
      </c>
      <c r="K41" s="119">
        <v>3152.0800000000004</v>
      </c>
      <c r="L41" s="120">
        <v>3782.5</v>
      </c>
    </row>
    <row r="42" spans="1:12" x14ac:dyDescent="0.4">
      <c r="A42" s="135" t="s">
        <v>47</v>
      </c>
      <c r="B42" s="136">
        <v>42.7</v>
      </c>
      <c r="C42" s="137">
        <v>0</v>
      </c>
      <c r="D42" s="118">
        <v>0</v>
      </c>
      <c r="E42" s="119">
        <v>1221.01</v>
      </c>
      <c r="F42" s="119">
        <v>1424.5099999999998</v>
      </c>
      <c r="G42" s="119">
        <v>1628.0100000000002</v>
      </c>
      <c r="H42" s="119">
        <v>1831.52</v>
      </c>
      <c r="I42" s="119">
        <v>2238.5300000000002</v>
      </c>
      <c r="J42" s="119">
        <v>2645.53</v>
      </c>
      <c r="K42" s="119">
        <v>3052.53</v>
      </c>
      <c r="L42" s="120">
        <v>3663.04</v>
      </c>
    </row>
    <row r="43" spans="1:12" x14ac:dyDescent="0.4">
      <c r="A43" s="135" t="s">
        <v>48</v>
      </c>
      <c r="B43" s="136">
        <v>71.2</v>
      </c>
      <c r="C43" s="137">
        <v>4800</v>
      </c>
      <c r="D43" s="118">
        <v>67.42</v>
      </c>
      <c r="E43" s="119">
        <v>1265.96</v>
      </c>
      <c r="F43" s="119">
        <v>1476.9499999999998</v>
      </c>
      <c r="G43" s="119">
        <v>1687.94</v>
      </c>
      <c r="H43" s="119">
        <v>1898.94</v>
      </c>
      <c r="I43" s="119">
        <v>2320.9300000000003</v>
      </c>
      <c r="J43" s="119">
        <v>2742.9100000000003</v>
      </c>
      <c r="K43" s="119">
        <v>3164.9</v>
      </c>
      <c r="L43" s="120">
        <v>3797.88</v>
      </c>
    </row>
    <row r="44" spans="1:12" x14ac:dyDescent="0.4">
      <c r="A44" s="115" t="s">
        <v>49</v>
      </c>
      <c r="B44" s="136">
        <v>1338</v>
      </c>
      <c r="C44" s="137">
        <v>69500</v>
      </c>
      <c r="D44" s="118">
        <v>51.94</v>
      </c>
      <c r="E44" s="119">
        <v>1255.6400000000001</v>
      </c>
      <c r="F44" s="119">
        <v>1464.9099999999999</v>
      </c>
      <c r="G44" s="119">
        <v>1674.1800000000003</v>
      </c>
      <c r="H44" s="119">
        <v>1883.46</v>
      </c>
      <c r="I44" s="119">
        <v>2302.0100000000002</v>
      </c>
      <c r="J44" s="119">
        <v>2720.5500000000006</v>
      </c>
      <c r="K44" s="119">
        <v>3139.1000000000004</v>
      </c>
      <c r="L44" s="120">
        <v>3766.92</v>
      </c>
    </row>
    <row r="45" spans="1:12" x14ac:dyDescent="0.4">
      <c r="A45" s="115" t="s">
        <v>50</v>
      </c>
      <c r="B45" s="136">
        <v>254.6</v>
      </c>
      <c r="C45" s="137">
        <v>21527</v>
      </c>
      <c r="D45" s="118">
        <v>84.55</v>
      </c>
      <c r="E45" s="119">
        <v>1277.3800000000001</v>
      </c>
      <c r="F45" s="119">
        <v>1490.27</v>
      </c>
      <c r="G45" s="119">
        <v>1703.17</v>
      </c>
      <c r="H45" s="119">
        <v>1916.0700000000002</v>
      </c>
      <c r="I45" s="119">
        <v>2341.87</v>
      </c>
      <c r="J45" s="119">
        <v>2767.6600000000003</v>
      </c>
      <c r="K45" s="119">
        <v>3193.4500000000003</v>
      </c>
      <c r="L45" s="120">
        <v>3832.1400000000003</v>
      </c>
    </row>
    <row r="46" spans="1:12" x14ac:dyDescent="0.4">
      <c r="A46" s="115" t="s">
        <v>51</v>
      </c>
      <c r="B46" s="136">
        <v>90.3</v>
      </c>
      <c r="C46" s="137">
        <v>6219</v>
      </c>
      <c r="D46" s="118">
        <v>68.87</v>
      </c>
      <c r="E46" s="119">
        <v>1266.92</v>
      </c>
      <c r="F46" s="119">
        <v>1478.08</v>
      </c>
      <c r="G46" s="119">
        <v>1689.23</v>
      </c>
      <c r="H46" s="119">
        <v>1900.3900000000003</v>
      </c>
      <c r="I46" s="119">
        <v>2322.7000000000003</v>
      </c>
      <c r="J46" s="119">
        <v>2745.01</v>
      </c>
      <c r="K46" s="119">
        <v>3167.3100000000004</v>
      </c>
      <c r="L46" s="120">
        <v>3800.7800000000007</v>
      </c>
    </row>
    <row r="47" spans="1:12" x14ac:dyDescent="0.4">
      <c r="A47" s="115" t="s">
        <v>52</v>
      </c>
      <c r="B47" s="136">
        <v>457</v>
      </c>
      <c r="C47" s="137">
        <v>22566</v>
      </c>
      <c r="D47" s="118">
        <v>49.38</v>
      </c>
      <c r="E47" s="119">
        <v>1253.93</v>
      </c>
      <c r="F47" s="119">
        <v>1462.92</v>
      </c>
      <c r="G47" s="119">
        <v>1671.9</v>
      </c>
      <c r="H47" s="119">
        <v>1880.9</v>
      </c>
      <c r="I47" s="119">
        <v>2298.88</v>
      </c>
      <c r="J47" s="119">
        <v>2716.8600000000006</v>
      </c>
      <c r="K47" s="119">
        <v>3134.8300000000004</v>
      </c>
      <c r="L47" s="120">
        <v>3761.8</v>
      </c>
    </row>
    <row r="48" spans="1:12" x14ac:dyDescent="0.4">
      <c r="A48" s="115" t="s">
        <v>53</v>
      </c>
      <c r="B48" s="136">
        <v>157.1</v>
      </c>
      <c r="C48" s="137">
        <v>12500</v>
      </c>
      <c r="D48" s="118">
        <v>79.569999999999993</v>
      </c>
      <c r="E48" s="119">
        <v>1274.06</v>
      </c>
      <c r="F48" s="119">
        <v>1486.4</v>
      </c>
      <c r="G48" s="119">
        <v>1698.7400000000002</v>
      </c>
      <c r="H48" s="119">
        <v>1911.0900000000001</v>
      </c>
      <c r="I48" s="119">
        <v>2335.7800000000002</v>
      </c>
      <c r="J48" s="119">
        <v>2760.4600000000005</v>
      </c>
      <c r="K48" s="119">
        <v>3185.15</v>
      </c>
      <c r="L48" s="120">
        <v>3822.1800000000003</v>
      </c>
    </row>
    <row r="49" spans="1:12" x14ac:dyDescent="0.4">
      <c r="A49" s="115" t="s">
        <v>79</v>
      </c>
      <c r="B49" s="136">
        <v>153.80000000000001</v>
      </c>
      <c r="C49" s="137">
        <v>6000</v>
      </c>
      <c r="D49" s="118">
        <v>39.01</v>
      </c>
      <c r="E49" s="119">
        <v>1247.02</v>
      </c>
      <c r="F49" s="119">
        <v>1454.85</v>
      </c>
      <c r="G49" s="119">
        <v>1662.69</v>
      </c>
      <c r="H49" s="119">
        <v>1870.5300000000002</v>
      </c>
      <c r="I49" s="119">
        <v>2286.21</v>
      </c>
      <c r="J49" s="119">
        <v>2701.8800000000006</v>
      </c>
      <c r="K49" s="119">
        <v>3117.55</v>
      </c>
      <c r="L49" s="120">
        <v>3741.0600000000004</v>
      </c>
    </row>
    <row r="50" spans="1:12" x14ac:dyDescent="0.4">
      <c r="A50" s="115" t="s">
        <v>80</v>
      </c>
      <c r="B50" s="136">
        <v>89.3</v>
      </c>
      <c r="C50" s="137">
        <v>6850</v>
      </c>
      <c r="D50" s="118">
        <v>76.709999999999994</v>
      </c>
      <c r="E50" s="119">
        <v>1272.1500000000001</v>
      </c>
      <c r="F50" s="119">
        <v>1484.17</v>
      </c>
      <c r="G50" s="119">
        <v>1696.2000000000003</v>
      </c>
      <c r="H50" s="119">
        <v>1908.23</v>
      </c>
      <c r="I50" s="119">
        <v>2332.29</v>
      </c>
      <c r="J50" s="119">
        <v>2756.3300000000004</v>
      </c>
      <c r="K50" s="119">
        <v>3180.38</v>
      </c>
      <c r="L50" s="120">
        <v>3816.46</v>
      </c>
    </row>
    <row r="51" spans="1:12" x14ac:dyDescent="0.4">
      <c r="A51" s="115" t="s">
        <v>81</v>
      </c>
      <c r="B51" s="136">
        <v>802.8</v>
      </c>
      <c r="C51" s="137">
        <v>37000</v>
      </c>
      <c r="D51" s="118">
        <v>46.09</v>
      </c>
      <c r="E51" s="119">
        <v>1251.74</v>
      </c>
      <c r="F51" s="119">
        <v>1460.3599999999997</v>
      </c>
      <c r="G51" s="119">
        <v>1668.98</v>
      </c>
      <c r="H51" s="119">
        <v>1877.6100000000001</v>
      </c>
      <c r="I51" s="119">
        <v>2294.86</v>
      </c>
      <c r="J51" s="119">
        <v>2712.1000000000004</v>
      </c>
      <c r="K51" s="119">
        <v>3129.3500000000004</v>
      </c>
      <c r="L51" s="120">
        <v>3755.2200000000003</v>
      </c>
    </row>
    <row r="52" spans="1:12" x14ac:dyDescent="0.4">
      <c r="A52" s="115" t="s">
        <v>57</v>
      </c>
      <c r="B52" s="136">
        <v>16235.2</v>
      </c>
      <c r="C52" s="137">
        <v>574195.75024120556</v>
      </c>
      <c r="D52" s="118">
        <v>35.369999999999997</v>
      </c>
      <c r="E52" s="119">
        <v>1244.5900000000001</v>
      </c>
      <c r="F52" s="119">
        <v>1452.02</v>
      </c>
      <c r="G52" s="119">
        <v>1659.4500000000003</v>
      </c>
      <c r="H52" s="119">
        <v>1866.8899999999999</v>
      </c>
      <c r="I52" s="119">
        <v>2281.7600000000002</v>
      </c>
      <c r="J52" s="119">
        <v>2696.6200000000003</v>
      </c>
      <c r="K52" s="119">
        <v>3111.48</v>
      </c>
      <c r="L52" s="120">
        <v>3733.7799999999997</v>
      </c>
    </row>
    <row r="53" spans="1:12" x14ac:dyDescent="0.4">
      <c r="A53" s="115" t="s">
        <v>58</v>
      </c>
      <c r="B53" s="136">
        <v>218.8</v>
      </c>
      <c r="C53" s="137">
        <v>12473</v>
      </c>
      <c r="D53" s="118">
        <v>57.01</v>
      </c>
      <c r="E53" s="119">
        <v>1259.02</v>
      </c>
      <c r="F53" s="119">
        <v>1468.85</v>
      </c>
      <c r="G53" s="119">
        <v>1678.69</v>
      </c>
      <c r="H53" s="119">
        <v>1888.5300000000002</v>
      </c>
      <c r="I53" s="119">
        <v>2308.21</v>
      </c>
      <c r="J53" s="119">
        <v>2727.8800000000006</v>
      </c>
      <c r="K53" s="119">
        <v>3147.55</v>
      </c>
      <c r="L53" s="120">
        <v>3777.0600000000004</v>
      </c>
    </row>
    <row r="54" spans="1:12" x14ac:dyDescent="0.4">
      <c r="A54" s="115" t="s">
        <v>82</v>
      </c>
      <c r="B54" s="136">
        <v>300.5</v>
      </c>
      <c r="C54" s="137">
        <v>15839</v>
      </c>
      <c r="D54" s="118">
        <v>52.71</v>
      </c>
      <c r="E54" s="119">
        <v>1256.1500000000001</v>
      </c>
      <c r="F54" s="119">
        <v>1465.51</v>
      </c>
      <c r="G54" s="119">
        <v>1674.86</v>
      </c>
      <c r="H54" s="119">
        <v>1884.23</v>
      </c>
      <c r="I54" s="119">
        <v>2302.9499999999998</v>
      </c>
      <c r="J54" s="119">
        <v>2721.67</v>
      </c>
      <c r="K54" s="119">
        <v>3140.38</v>
      </c>
      <c r="L54" s="120">
        <v>3768.46</v>
      </c>
    </row>
    <row r="55" spans="1:12" x14ac:dyDescent="0.4">
      <c r="A55" s="115" t="s">
        <v>60</v>
      </c>
      <c r="B55" s="136">
        <v>99.7</v>
      </c>
      <c r="C55" s="137">
        <v>2553</v>
      </c>
      <c r="D55" s="118">
        <v>25.61</v>
      </c>
      <c r="E55" s="119">
        <v>1238.0800000000002</v>
      </c>
      <c r="F55" s="119">
        <v>1444.4299999999998</v>
      </c>
      <c r="G55" s="119">
        <v>1650.77</v>
      </c>
      <c r="H55" s="119">
        <v>1857.13</v>
      </c>
      <c r="I55" s="119">
        <v>2269.83</v>
      </c>
      <c r="J55" s="119">
        <v>2682.5200000000004</v>
      </c>
      <c r="K55" s="119">
        <v>3095.21</v>
      </c>
      <c r="L55" s="120">
        <v>3714.26</v>
      </c>
    </row>
    <row r="56" spans="1:12" x14ac:dyDescent="0.4">
      <c r="A56" s="115" t="s">
        <v>61</v>
      </c>
      <c r="B56" s="136">
        <v>546.4</v>
      </c>
      <c r="C56" s="137">
        <v>18000</v>
      </c>
      <c r="D56" s="118">
        <v>32.94</v>
      </c>
      <c r="E56" s="119">
        <v>1242.97</v>
      </c>
      <c r="F56" s="119">
        <v>1450.1299999999997</v>
      </c>
      <c r="G56" s="119">
        <v>1657.29</v>
      </c>
      <c r="H56" s="119">
        <v>1864.46</v>
      </c>
      <c r="I56" s="119">
        <v>2278.79</v>
      </c>
      <c r="J56" s="119">
        <v>2693.11</v>
      </c>
      <c r="K56" s="119">
        <v>3107.4300000000003</v>
      </c>
      <c r="L56" s="120">
        <v>3728.92</v>
      </c>
    </row>
    <row r="57" spans="1:12" x14ac:dyDescent="0.4">
      <c r="A57" s="115" t="s">
        <v>62</v>
      </c>
      <c r="B57" s="136">
        <v>280.60000000000002</v>
      </c>
      <c r="C57" s="137">
        <v>2000</v>
      </c>
      <c r="D57" s="118">
        <v>7.13</v>
      </c>
      <c r="E57" s="119">
        <v>1225.76</v>
      </c>
      <c r="F57" s="119">
        <v>1430.06</v>
      </c>
      <c r="G57" s="119">
        <v>1634.35</v>
      </c>
      <c r="H57" s="119">
        <v>1838.65</v>
      </c>
      <c r="I57" s="119">
        <v>2247.2400000000002</v>
      </c>
      <c r="J57" s="119">
        <v>2655.8300000000004</v>
      </c>
      <c r="K57" s="119">
        <v>3064.4100000000003</v>
      </c>
      <c r="L57" s="120">
        <v>3677.3</v>
      </c>
    </row>
    <row r="58" spans="1:12" x14ac:dyDescent="0.4">
      <c r="A58" s="115" t="s">
        <v>63</v>
      </c>
      <c r="B58" s="136">
        <v>116</v>
      </c>
      <c r="C58" s="137">
        <v>4993.16</v>
      </c>
      <c r="D58" s="118">
        <v>43.04</v>
      </c>
      <c r="E58" s="119">
        <v>1249.7</v>
      </c>
      <c r="F58" s="119">
        <v>1457.9899999999998</v>
      </c>
      <c r="G58" s="119">
        <v>1666.27</v>
      </c>
      <c r="H58" s="119">
        <v>1874.56</v>
      </c>
      <c r="I58" s="119">
        <v>2291.13</v>
      </c>
      <c r="J58" s="119">
        <v>2707.7000000000003</v>
      </c>
      <c r="K58" s="119">
        <v>3124.26</v>
      </c>
      <c r="L58" s="120">
        <v>3749.12</v>
      </c>
    </row>
    <row r="59" spans="1:12" x14ac:dyDescent="0.4">
      <c r="A59" s="115" t="s">
        <v>64</v>
      </c>
      <c r="B59" s="136">
        <v>88.1</v>
      </c>
      <c r="C59" s="137">
        <v>2567</v>
      </c>
      <c r="D59" s="118">
        <v>29.14</v>
      </c>
      <c r="E59" s="119">
        <v>1240.44</v>
      </c>
      <c r="F59" s="119">
        <v>1447.17</v>
      </c>
      <c r="G59" s="119">
        <v>1653.9100000000003</v>
      </c>
      <c r="H59" s="119">
        <v>1860.6600000000003</v>
      </c>
      <c r="I59" s="119">
        <v>2274.15</v>
      </c>
      <c r="J59" s="119">
        <v>2687.6200000000003</v>
      </c>
      <c r="K59" s="119">
        <v>3101.1000000000004</v>
      </c>
      <c r="L59" s="120">
        <v>3721.3200000000006</v>
      </c>
    </row>
    <row r="60" spans="1:12" x14ac:dyDescent="0.4">
      <c r="A60" s="115" t="s">
        <v>65</v>
      </c>
      <c r="B60" s="136">
        <v>336.9</v>
      </c>
      <c r="C60" s="137">
        <v>20500</v>
      </c>
      <c r="D60" s="118">
        <v>60.85</v>
      </c>
      <c r="E60" s="119">
        <v>1261.5800000000002</v>
      </c>
      <c r="F60" s="119">
        <v>1471.8399999999997</v>
      </c>
      <c r="G60" s="119">
        <v>1682.1</v>
      </c>
      <c r="H60" s="119">
        <v>1892.37</v>
      </c>
      <c r="I60" s="119">
        <v>2312.9</v>
      </c>
      <c r="J60" s="119">
        <v>2733.4200000000005</v>
      </c>
      <c r="K60" s="119">
        <v>3153.9500000000003</v>
      </c>
      <c r="L60" s="120">
        <v>3784.74</v>
      </c>
    </row>
    <row r="61" spans="1:12" x14ac:dyDescent="0.4">
      <c r="A61" s="115" t="s">
        <v>66</v>
      </c>
      <c r="B61" s="136">
        <v>1371.3</v>
      </c>
      <c r="C61" s="137">
        <v>114284.14</v>
      </c>
      <c r="D61" s="118">
        <v>83.34</v>
      </c>
      <c r="E61" s="119">
        <v>1276.5700000000002</v>
      </c>
      <c r="F61" s="119">
        <v>1489.33</v>
      </c>
      <c r="G61" s="119">
        <v>1702.0900000000001</v>
      </c>
      <c r="H61" s="119">
        <v>1914.8600000000001</v>
      </c>
      <c r="I61" s="119">
        <v>2340.39</v>
      </c>
      <c r="J61" s="119">
        <v>2765.9100000000003</v>
      </c>
      <c r="K61" s="119">
        <v>3191.4300000000003</v>
      </c>
      <c r="L61" s="120">
        <v>3829.7200000000003</v>
      </c>
    </row>
    <row r="62" spans="1:12" x14ac:dyDescent="0.4">
      <c r="A62" s="115" t="s">
        <v>67</v>
      </c>
      <c r="B62" s="136">
        <v>178.5</v>
      </c>
      <c r="C62" s="137">
        <v>9000</v>
      </c>
      <c r="D62" s="118">
        <v>50.42</v>
      </c>
      <c r="E62" s="119">
        <v>1254.6200000000001</v>
      </c>
      <c r="F62" s="119">
        <v>1463.73</v>
      </c>
      <c r="G62" s="119">
        <v>1672.83</v>
      </c>
      <c r="H62" s="119">
        <v>1881.94</v>
      </c>
      <c r="I62" s="119">
        <v>2300.15</v>
      </c>
      <c r="J62" s="119">
        <v>2718.3600000000006</v>
      </c>
      <c r="K62" s="119">
        <v>3136.5600000000004</v>
      </c>
      <c r="L62" s="120">
        <v>3763.88</v>
      </c>
    </row>
    <row r="63" spans="1:12" x14ac:dyDescent="0.4">
      <c r="A63" s="115" t="s">
        <v>68</v>
      </c>
      <c r="B63" s="136">
        <v>203.3</v>
      </c>
      <c r="C63" s="137">
        <v>15985</v>
      </c>
      <c r="D63" s="118">
        <v>78.63</v>
      </c>
      <c r="E63" s="119">
        <v>1273.43</v>
      </c>
      <c r="F63" s="119">
        <v>1485.67</v>
      </c>
      <c r="G63" s="119">
        <v>1697.9</v>
      </c>
      <c r="H63" s="119">
        <v>1910.15</v>
      </c>
      <c r="I63" s="119">
        <v>2334.63</v>
      </c>
      <c r="J63" s="119">
        <v>2759.1100000000006</v>
      </c>
      <c r="K63" s="119">
        <v>3183.5800000000004</v>
      </c>
      <c r="L63" s="120">
        <v>3820.3</v>
      </c>
    </row>
    <row r="64" spans="1:12" x14ac:dyDescent="0.4">
      <c r="A64" s="115" t="s">
        <v>69</v>
      </c>
      <c r="B64" s="136">
        <v>513.4</v>
      </c>
      <c r="C64" s="137">
        <v>12000</v>
      </c>
      <c r="D64" s="118">
        <v>23.37</v>
      </c>
      <c r="E64" s="119">
        <v>1236.5900000000001</v>
      </c>
      <c r="F64" s="119">
        <v>1442.69</v>
      </c>
      <c r="G64" s="119">
        <v>1648.7800000000002</v>
      </c>
      <c r="H64" s="119">
        <v>1854.8899999999999</v>
      </c>
      <c r="I64" s="119">
        <v>2267.09</v>
      </c>
      <c r="J64" s="119">
        <v>2679.2900000000004</v>
      </c>
      <c r="K64" s="119">
        <v>3091.48</v>
      </c>
      <c r="L64" s="120">
        <v>3709.7799999999997</v>
      </c>
    </row>
    <row r="65" spans="1:12" ht="15" thickBot="1" x14ac:dyDescent="0.45">
      <c r="A65" s="121" t="s">
        <v>70</v>
      </c>
      <c r="B65" s="138">
        <v>183.3</v>
      </c>
      <c r="C65" s="139">
        <v>10191</v>
      </c>
      <c r="D65" s="124">
        <v>55.6</v>
      </c>
      <c r="E65" s="125">
        <v>1258.0800000000002</v>
      </c>
      <c r="F65" s="125">
        <v>1467.75</v>
      </c>
      <c r="G65" s="125">
        <v>1677.4300000000003</v>
      </c>
      <c r="H65" s="125">
        <v>1887.12</v>
      </c>
      <c r="I65" s="125">
        <v>2306.4900000000002</v>
      </c>
      <c r="J65" s="125">
        <v>2725.8400000000006</v>
      </c>
      <c r="K65" s="125">
        <v>3145.2000000000003</v>
      </c>
      <c r="L65" s="126">
        <v>3774.24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53FE7-F724-487A-B9F6-29B6812A1719}">
  <dimension ref="A1:L65"/>
  <sheetViews>
    <sheetView tabSelected="1" workbookViewId="0">
      <selection activeCell="O2" sqref="O2"/>
    </sheetView>
  </sheetViews>
  <sheetFormatPr defaultRowHeight="14.6" x14ac:dyDescent="0.4"/>
  <cols>
    <col min="1" max="1" width="27.4609375" customWidth="1"/>
    <col min="2" max="2" width="10.61328125" customWidth="1"/>
    <col min="3" max="3" width="10.4609375" customWidth="1"/>
  </cols>
  <sheetData>
    <row r="1" spans="1:12" s="4" customFormat="1" ht="51" customHeight="1" x14ac:dyDescent="0.4">
      <c r="A1" s="164" t="s">
        <v>153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6"/>
    </row>
    <row r="2" spans="1:12" s="4" customFormat="1" x14ac:dyDescent="0.4">
      <c r="A2" s="32"/>
      <c r="B2" s="33"/>
      <c r="C2" s="34"/>
      <c r="D2" s="35"/>
      <c r="E2" s="36"/>
      <c r="F2" s="36"/>
      <c r="G2" s="36"/>
      <c r="H2" s="36"/>
      <c r="I2" s="36"/>
      <c r="J2" s="36"/>
      <c r="K2" s="36"/>
      <c r="L2" s="36"/>
    </row>
    <row r="3" spans="1:12" s="31" customFormat="1" x14ac:dyDescent="0.4">
      <c r="A3" s="37" t="s">
        <v>133</v>
      </c>
      <c r="B3" s="38" t="s">
        <v>1</v>
      </c>
      <c r="C3" s="39" t="s">
        <v>2</v>
      </c>
      <c r="D3" s="40" t="s">
        <v>3</v>
      </c>
      <c r="E3" s="40" t="s">
        <v>4</v>
      </c>
      <c r="F3" s="40" t="s">
        <v>5</v>
      </c>
      <c r="G3" s="40" t="s">
        <v>6</v>
      </c>
      <c r="H3" s="40" t="s">
        <v>3</v>
      </c>
      <c r="I3" s="40" t="s">
        <v>7</v>
      </c>
      <c r="J3" s="40" t="s">
        <v>8</v>
      </c>
      <c r="K3" s="40" t="s">
        <v>9</v>
      </c>
      <c r="L3" s="40" t="s">
        <v>10</v>
      </c>
    </row>
    <row r="4" spans="1:12" s="4" customFormat="1" ht="15" thickBot="1" x14ac:dyDescent="0.45">
      <c r="A4" s="32"/>
      <c r="B4" s="33"/>
      <c r="C4" s="34"/>
      <c r="D4" s="36"/>
      <c r="E4" s="36"/>
      <c r="F4" s="36"/>
      <c r="G4" s="36"/>
      <c r="H4" s="36"/>
      <c r="I4" s="36"/>
      <c r="J4" s="36"/>
      <c r="K4" s="36"/>
      <c r="L4" s="36"/>
    </row>
    <row r="5" spans="1:12" ht="15" thickTop="1" x14ac:dyDescent="0.4">
      <c r="A5" s="109" t="s">
        <v>11</v>
      </c>
      <c r="B5" s="140">
        <v>49640.3</v>
      </c>
      <c r="C5" s="141">
        <v>69741643.079999998</v>
      </c>
      <c r="D5" s="142">
        <v>1404.94</v>
      </c>
      <c r="E5" s="143">
        <v>936.63</v>
      </c>
      <c r="F5" s="142">
        <v>1092.73</v>
      </c>
      <c r="G5" s="142">
        <v>1248.8399999999999</v>
      </c>
      <c r="H5" s="142">
        <v>1404.94</v>
      </c>
      <c r="I5" s="142">
        <v>1717.15</v>
      </c>
      <c r="J5" s="142">
        <v>2029.36</v>
      </c>
      <c r="K5" s="142">
        <v>2341.5700000000002</v>
      </c>
      <c r="L5" s="144">
        <v>2809.88</v>
      </c>
    </row>
    <row r="6" spans="1:12" x14ac:dyDescent="0.4">
      <c r="A6" s="115" t="s">
        <v>155</v>
      </c>
      <c r="B6" s="145">
        <v>49640.3</v>
      </c>
      <c r="C6" s="146">
        <v>8166325.75</v>
      </c>
      <c r="D6" s="147">
        <v>164.51</v>
      </c>
      <c r="E6" s="148">
        <v>109.67</v>
      </c>
      <c r="F6" s="147">
        <v>127.95</v>
      </c>
      <c r="G6" s="147">
        <v>146.22999999999999</v>
      </c>
      <c r="H6" s="147">
        <v>164.51</v>
      </c>
      <c r="I6" s="147">
        <v>201.07</v>
      </c>
      <c r="J6" s="147">
        <v>237.63</v>
      </c>
      <c r="K6" s="147">
        <v>274.18</v>
      </c>
      <c r="L6" s="149">
        <v>329.02</v>
      </c>
    </row>
    <row r="7" spans="1:12" x14ac:dyDescent="0.4">
      <c r="A7" s="115" t="s">
        <v>71</v>
      </c>
      <c r="B7" s="150">
        <v>49640.3</v>
      </c>
      <c r="C7" s="151">
        <v>12073017.359999999</v>
      </c>
      <c r="D7" s="147">
        <v>243.21</v>
      </c>
      <c r="E7" s="148">
        <v>162.13999999999999</v>
      </c>
      <c r="F7" s="147">
        <v>189.16</v>
      </c>
      <c r="G7" s="147">
        <v>216.19</v>
      </c>
      <c r="H7" s="147">
        <v>243.21</v>
      </c>
      <c r="I7" s="147">
        <v>297.26</v>
      </c>
      <c r="J7" s="147">
        <v>351.3</v>
      </c>
      <c r="K7" s="147">
        <v>405.35</v>
      </c>
      <c r="L7" s="149">
        <v>486.42</v>
      </c>
    </row>
    <row r="8" spans="1:12" ht="15" thickBot="1" x14ac:dyDescent="0.45">
      <c r="A8" s="121" t="s">
        <v>72</v>
      </c>
      <c r="B8" s="152">
        <v>49640.3</v>
      </c>
      <c r="C8" s="153">
        <v>4385720.51</v>
      </c>
      <c r="D8" s="154">
        <v>88.35</v>
      </c>
      <c r="E8" s="155">
        <v>58.9</v>
      </c>
      <c r="F8" s="154">
        <v>68.72</v>
      </c>
      <c r="G8" s="154">
        <v>78.53</v>
      </c>
      <c r="H8" s="154">
        <v>88.35</v>
      </c>
      <c r="I8" s="154">
        <v>107.98</v>
      </c>
      <c r="J8" s="154">
        <v>127.62</v>
      </c>
      <c r="K8" s="154">
        <v>147.25</v>
      </c>
      <c r="L8" s="156">
        <v>176.7</v>
      </c>
    </row>
    <row r="9" spans="1:12" ht="15" thickBot="1" x14ac:dyDescent="0.45">
      <c r="A9" s="127"/>
      <c r="B9" s="128"/>
      <c r="C9" s="129"/>
      <c r="D9" s="130"/>
      <c r="E9" s="131"/>
      <c r="F9" s="131"/>
      <c r="G9" s="131"/>
      <c r="H9" s="131"/>
      <c r="I9" s="131"/>
      <c r="J9" s="131"/>
      <c r="K9" s="131"/>
      <c r="L9" s="131"/>
    </row>
    <row r="10" spans="1:12" ht="15" thickTop="1" x14ac:dyDescent="0.4">
      <c r="A10" s="132" t="s">
        <v>14</v>
      </c>
      <c r="B10" s="143">
        <v>163.5</v>
      </c>
      <c r="C10" s="144">
        <v>5436</v>
      </c>
      <c r="D10" s="157">
        <v>33.25</v>
      </c>
      <c r="E10" s="142">
        <v>1068.47</v>
      </c>
      <c r="F10" s="142">
        <v>1246.54</v>
      </c>
      <c r="G10" s="142">
        <v>1424.63</v>
      </c>
      <c r="H10" s="142">
        <v>1602.7</v>
      </c>
      <c r="I10" s="142">
        <v>1958.86</v>
      </c>
      <c r="J10" s="142">
        <v>2315.02</v>
      </c>
      <c r="K10" s="142">
        <v>2671.17</v>
      </c>
      <c r="L10" s="144">
        <v>3205.4</v>
      </c>
    </row>
    <row r="11" spans="1:12" x14ac:dyDescent="0.4">
      <c r="A11" s="135" t="s">
        <v>15</v>
      </c>
      <c r="B11" s="148">
        <v>77.099999999999994</v>
      </c>
      <c r="C11" s="158">
        <v>3114</v>
      </c>
      <c r="D11" s="159">
        <v>40.39</v>
      </c>
      <c r="E11" s="160">
        <v>1073.23</v>
      </c>
      <c r="F11" s="160">
        <v>1252.0899999999999</v>
      </c>
      <c r="G11" s="160">
        <v>1430.97</v>
      </c>
      <c r="H11" s="160">
        <v>1609.84</v>
      </c>
      <c r="I11" s="160">
        <v>1967.59</v>
      </c>
      <c r="J11" s="160">
        <v>2325.33</v>
      </c>
      <c r="K11" s="160">
        <v>2683.07</v>
      </c>
      <c r="L11" s="158">
        <v>3219.68</v>
      </c>
    </row>
    <row r="12" spans="1:12" x14ac:dyDescent="0.4">
      <c r="A12" s="135" t="s">
        <v>16</v>
      </c>
      <c r="B12" s="148">
        <v>230.1</v>
      </c>
      <c r="C12" s="158">
        <v>11173</v>
      </c>
      <c r="D12" s="159">
        <v>48.56</v>
      </c>
      <c r="E12" s="160">
        <v>1078.67</v>
      </c>
      <c r="F12" s="160">
        <v>1258.45</v>
      </c>
      <c r="G12" s="160">
        <v>1438.23</v>
      </c>
      <c r="H12" s="160">
        <v>1618.01</v>
      </c>
      <c r="I12" s="160">
        <v>1977.57</v>
      </c>
      <c r="J12" s="160">
        <v>2337.13</v>
      </c>
      <c r="K12" s="160">
        <v>2696.68</v>
      </c>
      <c r="L12" s="158">
        <v>3236.02</v>
      </c>
    </row>
    <row r="13" spans="1:12" x14ac:dyDescent="0.4">
      <c r="A13" s="135" t="s">
        <v>17</v>
      </c>
      <c r="B13" s="148">
        <v>240.1</v>
      </c>
      <c r="C13" s="158">
        <v>4000</v>
      </c>
      <c r="D13" s="159">
        <v>16.66</v>
      </c>
      <c r="E13" s="160">
        <v>1057.4100000000001</v>
      </c>
      <c r="F13" s="160">
        <v>1233.6400000000001</v>
      </c>
      <c r="G13" s="160">
        <v>1409.88</v>
      </c>
      <c r="H13" s="160">
        <v>1586.11</v>
      </c>
      <c r="I13" s="160">
        <v>1938.58</v>
      </c>
      <c r="J13" s="160">
        <v>2291.0500000000002</v>
      </c>
      <c r="K13" s="160">
        <v>2643.52</v>
      </c>
      <c r="L13" s="158">
        <v>3172.22</v>
      </c>
    </row>
    <row r="14" spans="1:12" x14ac:dyDescent="0.4">
      <c r="A14" s="135" t="s">
        <v>73</v>
      </c>
      <c r="B14" s="148">
        <v>537.70000000000005</v>
      </c>
      <c r="C14" s="158">
        <v>25000</v>
      </c>
      <c r="D14" s="159">
        <v>46.49</v>
      </c>
      <c r="E14" s="160">
        <v>1077.29</v>
      </c>
      <c r="F14" s="160">
        <v>1256.8399999999999</v>
      </c>
      <c r="G14" s="160">
        <v>1436.39</v>
      </c>
      <c r="H14" s="160">
        <v>1615.94</v>
      </c>
      <c r="I14" s="160">
        <v>1975.04</v>
      </c>
      <c r="J14" s="160">
        <v>2334.14</v>
      </c>
      <c r="K14" s="160">
        <v>2693.23</v>
      </c>
      <c r="L14" s="158">
        <v>3231.88</v>
      </c>
    </row>
    <row r="15" spans="1:12" x14ac:dyDescent="0.4">
      <c r="A15" s="135" t="s">
        <v>74</v>
      </c>
      <c r="B15" s="150">
        <v>1032.7</v>
      </c>
      <c r="C15" s="158">
        <v>52700</v>
      </c>
      <c r="D15" s="159">
        <v>51.03</v>
      </c>
      <c r="E15" s="160">
        <v>1080.32</v>
      </c>
      <c r="F15" s="160">
        <v>1260.3699999999999</v>
      </c>
      <c r="G15" s="160">
        <v>1440.43</v>
      </c>
      <c r="H15" s="160">
        <v>1620.48</v>
      </c>
      <c r="I15" s="160">
        <v>1980.59</v>
      </c>
      <c r="J15" s="160">
        <v>2340.6999999999998</v>
      </c>
      <c r="K15" s="160">
        <v>2700.8</v>
      </c>
      <c r="L15" s="158">
        <v>3240.96</v>
      </c>
    </row>
    <row r="16" spans="1:12" x14ac:dyDescent="0.4">
      <c r="A16" s="135" t="s">
        <v>75</v>
      </c>
      <c r="B16" s="150">
        <v>3644.7</v>
      </c>
      <c r="C16" s="158">
        <v>160679</v>
      </c>
      <c r="D16" s="159">
        <v>44.09</v>
      </c>
      <c r="E16" s="160">
        <v>1075.69</v>
      </c>
      <c r="F16" s="160">
        <v>1254.97</v>
      </c>
      <c r="G16" s="160">
        <v>1434.26</v>
      </c>
      <c r="H16" s="160">
        <v>1613.54</v>
      </c>
      <c r="I16" s="160">
        <v>1972.11</v>
      </c>
      <c r="J16" s="160">
        <v>2330.6799999999998</v>
      </c>
      <c r="K16" s="160">
        <v>2689.23</v>
      </c>
      <c r="L16" s="158">
        <v>3227.08</v>
      </c>
    </row>
    <row r="17" spans="1:12" x14ac:dyDescent="0.4">
      <c r="A17" s="135" t="s">
        <v>21</v>
      </c>
      <c r="B17" s="150">
        <v>1173.7</v>
      </c>
      <c r="C17" s="158">
        <v>29000</v>
      </c>
      <c r="D17" s="159">
        <v>24.71</v>
      </c>
      <c r="E17" s="160">
        <v>1062.77</v>
      </c>
      <c r="F17" s="160">
        <v>1239.9000000000001</v>
      </c>
      <c r="G17" s="160">
        <v>1417.03</v>
      </c>
      <c r="H17" s="160">
        <v>1594.16</v>
      </c>
      <c r="I17" s="160">
        <v>1948.42</v>
      </c>
      <c r="J17" s="160">
        <v>2302.6799999999998</v>
      </c>
      <c r="K17" s="160">
        <v>2656.93</v>
      </c>
      <c r="L17" s="158">
        <v>3188.32</v>
      </c>
    </row>
    <row r="18" spans="1:12" x14ac:dyDescent="0.4">
      <c r="A18" s="135" t="s">
        <v>22</v>
      </c>
      <c r="B18" s="148">
        <v>190.1</v>
      </c>
      <c r="C18" s="158">
        <v>12800</v>
      </c>
      <c r="D18" s="159">
        <v>67.33</v>
      </c>
      <c r="E18" s="160">
        <v>1091.19</v>
      </c>
      <c r="F18" s="160">
        <v>1273.05</v>
      </c>
      <c r="G18" s="160">
        <v>1454.92</v>
      </c>
      <c r="H18" s="160">
        <v>1636.78</v>
      </c>
      <c r="I18" s="160">
        <v>2000.51</v>
      </c>
      <c r="J18" s="160">
        <v>2364.2399999999998</v>
      </c>
      <c r="K18" s="160">
        <v>2727.97</v>
      </c>
      <c r="L18" s="158">
        <v>3273.56</v>
      </c>
    </row>
    <row r="19" spans="1:12" x14ac:dyDescent="0.4">
      <c r="A19" s="135" t="s">
        <v>23</v>
      </c>
      <c r="B19" s="150">
        <v>3584.7</v>
      </c>
      <c r="C19" s="158">
        <v>91000</v>
      </c>
      <c r="D19" s="159">
        <v>25.39</v>
      </c>
      <c r="E19" s="160">
        <v>1063.23</v>
      </c>
      <c r="F19" s="160">
        <v>1240.43</v>
      </c>
      <c r="G19" s="160">
        <v>1417.64</v>
      </c>
      <c r="H19" s="160">
        <v>1594.84</v>
      </c>
      <c r="I19" s="160">
        <v>1949.25</v>
      </c>
      <c r="J19" s="160">
        <v>2303.66</v>
      </c>
      <c r="K19" s="160">
        <v>2658.07</v>
      </c>
      <c r="L19" s="158">
        <v>3189.68</v>
      </c>
    </row>
    <row r="20" spans="1:12" x14ac:dyDescent="0.4">
      <c r="A20" s="135" t="s">
        <v>24</v>
      </c>
      <c r="B20" s="150">
        <v>1701.7</v>
      </c>
      <c r="C20" s="158">
        <v>118319</v>
      </c>
      <c r="D20" s="159">
        <v>69.53</v>
      </c>
      <c r="E20" s="160">
        <v>1092.6500000000001</v>
      </c>
      <c r="F20" s="160">
        <v>1274.76</v>
      </c>
      <c r="G20" s="160">
        <v>1456.87</v>
      </c>
      <c r="H20" s="160">
        <v>1638.98</v>
      </c>
      <c r="I20" s="160">
        <v>2003.2</v>
      </c>
      <c r="J20" s="160">
        <v>2367.42</v>
      </c>
      <c r="K20" s="160">
        <v>2731.63</v>
      </c>
      <c r="L20" s="158">
        <v>3277.96</v>
      </c>
    </row>
    <row r="21" spans="1:12" x14ac:dyDescent="0.4">
      <c r="A21" s="135" t="s">
        <v>25</v>
      </c>
      <c r="B21" s="150">
        <v>1632.2</v>
      </c>
      <c r="C21" s="158">
        <v>119933</v>
      </c>
      <c r="D21" s="159">
        <v>73.48</v>
      </c>
      <c r="E21" s="160">
        <v>1095.29</v>
      </c>
      <c r="F21" s="160">
        <v>1277.83</v>
      </c>
      <c r="G21" s="160">
        <v>1460.39</v>
      </c>
      <c r="H21" s="160">
        <v>1642.93</v>
      </c>
      <c r="I21" s="160">
        <v>2008.03</v>
      </c>
      <c r="J21" s="160">
        <v>2373.13</v>
      </c>
      <c r="K21" s="160">
        <v>2738.22</v>
      </c>
      <c r="L21" s="158">
        <v>3285.86</v>
      </c>
    </row>
    <row r="22" spans="1:12" x14ac:dyDescent="0.4">
      <c r="A22" s="135" t="s">
        <v>26</v>
      </c>
      <c r="B22" s="148">
        <v>215</v>
      </c>
      <c r="C22" s="158">
        <v>15079</v>
      </c>
      <c r="D22" s="159">
        <v>70.13</v>
      </c>
      <c r="E22" s="160">
        <v>1093.05</v>
      </c>
      <c r="F22" s="160">
        <v>1275.23</v>
      </c>
      <c r="G22" s="160">
        <v>1457.41</v>
      </c>
      <c r="H22" s="160">
        <v>1639.58</v>
      </c>
      <c r="I22" s="160">
        <v>2003.93</v>
      </c>
      <c r="J22" s="160">
        <v>2368.29</v>
      </c>
      <c r="K22" s="160">
        <v>2732.63</v>
      </c>
      <c r="L22" s="158">
        <v>3279.16</v>
      </c>
    </row>
    <row r="23" spans="1:12" x14ac:dyDescent="0.4">
      <c r="A23" s="135" t="s">
        <v>76</v>
      </c>
      <c r="B23" s="148">
        <v>956.4</v>
      </c>
      <c r="C23" s="158">
        <v>64000</v>
      </c>
      <c r="D23" s="159">
        <v>66.92</v>
      </c>
      <c r="E23" s="160">
        <v>1090.9100000000001</v>
      </c>
      <c r="F23" s="160">
        <v>1272.73</v>
      </c>
      <c r="G23" s="160">
        <v>1454.55</v>
      </c>
      <c r="H23" s="160">
        <v>1636.37</v>
      </c>
      <c r="I23" s="160">
        <v>2000.01</v>
      </c>
      <c r="J23" s="160">
        <v>2363.65</v>
      </c>
      <c r="K23" s="160">
        <v>2727.28</v>
      </c>
      <c r="L23" s="158">
        <v>3272.74</v>
      </c>
    </row>
    <row r="24" spans="1:12" x14ac:dyDescent="0.4">
      <c r="A24" s="135" t="s">
        <v>77</v>
      </c>
      <c r="B24" s="148">
        <v>150.5</v>
      </c>
      <c r="C24" s="158">
        <v>6800</v>
      </c>
      <c r="D24" s="159">
        <v>45.18</v>
      </c>
      <c r="E24" s="160">
        <v>1076.42</v>
      </c>
      <c r="F24" s="160">
        <v>1255.82</v>
      </c>
      <c r="G24" s="160">
        <v>1435.23</v>
      </c>
      <c r="H24" s="160">
        <v>1614.63</v>
      </c>
      <c r="I24" s="160">
        <v>1973.44</v>
      </c>
      <c r="J24" s="160">
        <v>2332.25</v>
      </c>
      <c r="K24" s="160">
        <v>2691.05</v>
      </c>
      <c r="L24" s="158">
        <v>3229.26</v>
      </c>
    </row>
    <row r="25" spans="1:12" x14ac:dyDescent="0.4">
      <c r="A25" s="135" t="s">
        <v>29</v>
      </c>
      <c r="B25" s="150">
        <v>1550.1</v>
      </c>
      <c r="C25" s="158">
        <v>58465</v>
      </c>
      <c r="D25" s="159">
        <v>37.72</v>
      </c>
      <c r="E25" s="160">
        <v>1071.45</v>
      </c>
      <c r="F25" s="160">
        <v>1250.02</v>
      </c>
      <c r="G25" s="160">
        <v>1428.6</v>
      </c>
      <c r="H25" s="160">
        <v>1607.17</v>
      </c>
      <c r="I25" s="160">
        <v>1964.32</v>
      </c>
      <c r="J25" s="160">
        <v>2321.4699999999998</v>
      </c>
      <c r="K25" s="160">
        <v>2678.62</v>
      </c>
      <c r="L25" s="158">
        <v>3214.34</v>
      </c>
    </row>
    <row r="26" spans="1:12" x14ac:dyDescent="0.4">
      <c r="A26" s="135" t="s">
        <v>30</v>
      </c>
      <c r="B26" s="148">
        <v>42.2</v>
      </c>
      <c r="C26" s="149">
        <v>0</v>
      </c>
      <c r="D26" s="159">
        <v>0</v>
      </c>
      <c r="E26" s="160">
        <v>1046.3</v>
      </c>
      <c r="F26" s="160">
        <v>1220.68</v>
      </c>
      <c r="G26" s="160">
        <v>1395.07</v>
      </c>
      <c r="H26" s="160">
        <v>1569.45</v>
      </c>
      <c r="I26" s="160">
        <v>1918.22</v>
      </c>
      <c r="J26" s="160">
        <v>2266.9899999999998</v>
      </c>
      <c r="K26" s="160">
        <v>2615.75</v>
      </c>
      <c r="L26" s="158">
        <v>3138.9</v>
      </c>
    </row>
    <row r="27" spans="1:12" x14ac:dyDescent="0.4">
      <c r="A27" s="135" t="s">
        <v>31</v>
      </c>
      <c r="B27" s="148">
        <v>203.4</v>
      </c>
      <c r="C27" s="158">
        <v>7214</v>
      </c>
      <c r="D27" s="159">
        <v>35.47</v>
      </c>
      <c r="E27" s="160">
        <v>1069.95</v>
      </c>
      <c r="F27" s="160">
        <v>1248.27</v>
      </c>
      <c r="G27" s="160">
        <v>1426.6</v>
      </c>
      <c r="H27" s="160">
        <v>1604.92</v>
      </c>
      <c r="I27" s="160">
        <v>1961.57</v>
      </c>
      <c r="J27" s="160">
        <v>2318.2199999999998</v>
      </c>
      <c r="K27" s="160">
        <v>2674.87</v>
      </c>
      <c r="L27" s="158">
        <v>3209.84</v>
      </c>
    </row>
    <row r="28" spans="1:12" x14ac:dyDescent="0.4">
      <c r="A28" s="135" t="s">
        <v>32</v>
      </c>
      <c r="B28" s="148">
        <v>142.4</v>
      </c>
      <c r="C28" s="158">
        <v>5500</v>
      </c>
      <c r="D28" s="159">
        <v>38.619999999999997</v>
      </c>
      <c r="E28" s="160">
        <v>1072.05</v>
      </c>
      <c r="F28" s="160">
        <v>1250.72</v>
      </c>
      <c r="G28" s="160">
        <v>1429.4</v>
      </c>
      <c r="H28" s="160">
        <v>1608.07</v>
      </c>
      <c r="I28" s="160">
        <v>1965.42</v>
      </c>
      <c r="J28" s="160">
        <v>2322.77</v>
      </c>
      <c r="K28" s="160">
        <v>2680.12</v>
      </c>
      <c r="L28" s="158">
        <v>3216.14</v>
      </c>
    </row>
    <row r="29" spans="1:12" x14ac:dyDescent="0.4">
      <c r="A29" s="135" t="s">
        <v>33</v>
      </c>
      <c r="B29" s="148">
        <v>169.2</v>
      </c>
      <c r="C29" s="158">
        <v>8000</v>
      </c>
      <c r="D29" s="159">
        <v>47.28</v>
      </c>
      <c r="E29" s="160">
        <v>1077.82</v>
      </c>
      <c r="F29" s="160">
        <v>1257.45</v>
      </c>
      <c r="G29" s="160">
        <v>1437.1</v>
      </c>
      <c r="H29" s="160">
        <v>1616.73</v>
      </c>
      <c r="I29" s="160">
        <v>1976.01</v>
      </c>
      <c r="J29" s="160">
        <v>2335.2800000000002</v>
      </c>
      <c r="K29" s="160">
        <v>2694.55</v>
      </c>
      <c r="L29" s="158">
        <v>3233.46</v>
      </c>
    </row>
    <row r="30" spans="1:12" x14ac:dyDescent="0.4">
      <c r="A30" s="135" t="s">
        <v>34</v>
      </c>
      <c r="B30" s="150">
        <v>1566.3</v>
      </c>
      <c r="C30" s="158">
        <v>71115.17</v>
      </c>
      <c r="D30" s="159">
        <v>45.4</v>
      </c>
      <c r="E30" s="160">
        <v>1076.57</v>
      </c>
      <c r="F30" s="160">
        <v>1255.99</v>
      </c>
      <c r="G30" s="160">
        <v>1435.43</v>
      </c>
      <c r="H30" s="160">
        <v>1614.85</v>
      </c>
      <c r="I30" s="160">
        <v>1973.71</v>
      </c>
      <c r="J30" s="160">
        <v>2332.5700000000002</v>
      </c>
      <c r="K30" s="160">
        <v>2691.42</v>
      </c>
      <c r="L30" s="158">
        <v>3229.7</v>
      </c>
    </row>
    <row r="31" spans="1:12" x14ac:dyDescent="0.4">
      <c r="A31" s="135" t="s">
        <v>35</v>
      </c>
      <c r="B31" s="148">
        <v>524.79999999999995</v>
      </c>
      <c r="C31" s="158">
        <v>17000</v>
      </c>
      <c r="D31" s="159">
        <v>32.39</v>
      </c>
      <c r="E31" s="160">
        <v>1067.8900000000001</v>
      </c>
      <c r="F31" s="160">
        <v>1245.8699999999999</v>
      </c>
      <c r="G31" s="160">
        <v>1423.86</v>
      </c>
      <c r="H31" s="160">
        <v>1601.84</v>
      </c>
      <c r="I31" s="160">
        <v>1957.81</v>
      </c>
      <c r="J31" s="160">
        <v>2313.7800000000002</v>
      </c>
      <c r="K31" s="160">
        <v>2669.73</v>
      </c>
      <c r="L31" s="158">
        <v>3203.68</v>
      </c>
    </row>
    <row r="32" spans="1:12" x14ac:dyDescent="0.4">
      <c r="A32" s="135" t="s">
        <v>36</v>
      </c>
      <c r="B32" s="148">
        <v>138</v>
      </c>
      <c r="C32" s="158">
        <v>9000</v>
      </c>
      <c r="D32" s="159">
        <v>65.22</v>
      </c>
      <c r="E32" s="160">
        <v>1089.78</v>
      </c>
      <c r="F32" s="160">
        <v>1271.4100000000001</v>
      </c>
      <c r="G32" s="160">
        <v>1453.04</v>
      </c>
      <c r="H32" s="160">
        <v>1634.67</v>
      </c>
      <c r="I32" s="160">
        <v>1997.93</v>
      </c>
      <c r="J32" s="160">
        <v>2361.1999999999998</v>
      </c>
      <c r="K32" s="160">
        <v>2724.45</v>
      </c>
      <c r="L32" s="158">
        <v>3269.34</v>
      </c>
    </row>
    <row r="33" spans="1:12" x14ac:dyDescent="0.4">
      <c r="A33" s="135" t="s">
        <v>37</v>
      </c>
      <c r="B33" s="148">
        <v>802.5</v>
      </c>
      <c r="C33" s="158">
        <v>131900</v>
      </c>
      <c r="D33" s="159">
        <v>164.36</v>
      </c>
      <c r="E33" s="160">
        <v>1155.8699999999999</v>
      </c>
      <c r="F33" s="160">
        <v>1348.52</v>
      </c>
      <c r="G33" s="160">
        <v>1541.17</v>
      </c>
      <c r="H33" s="160">
        <v>1733.81</v>
      </c>
      <c r="I33" s="160">
        <v>2119.1</v>
      </c>
      <c r="J33" s="160">
        <v>2504.4</v>
      </c>
      <c r="K33" s="160">
        <v>2889.68</v>
      </c>
      <c r="L33" s="158">
        <v>3467.62</v>
      </c>
    </row>
    <row r="34" spans="1:12" x14ac:dyDescent="0.4">
      <c r="A34" s="135" t="s">
        <v>38</v>
      </c>
      <c r="B34" s="148">
        <v>633.9</v>
      </c>
      <c r="C34" s="158">
        <v>32047</v>
      </c>
      <c r="D34" s="159">
        <v>50.56</v>
      </c>
      <c r="E34" s="160">
        <v>1080.01</v>
      </c>
      <c r="F34" s="160">
        <v>1260</v>
      </c>
      <c r="G34" s="160">
        <v>1440.01</v>
      </c>
      <c r="H34" s="160">
        <v>1620.01</v>
      </c>
      <c r="I34" s="160">
        <v>1980.02</v>
      </c>
      <c r="J34" s="160">
        <v>2340.02</v>
      </c>
      <c r="K34" s="160">
        <v>2700.02</v>
      </c>
      <c r="L34" s="158">
        <v>3240.02</v>
      </c>
    </row>
    <row r="35" spans="1:12" x14ac:dyDescent="0.4">
      <c r="A35" s="135" t="s">
        <v>39</v>
      </c>
      <c r="B35" s="150">
        <v>1669.2</v>
      </c>
      <c r="C35" s="158">
        <v>38614</v>
      </c>
      <c r="D35" s="159">
        <v>23.13</v>
      </c>
      <c r="E35" s="160">
        <v>1061.72</v>
      </c>
      <c r="F35" s="160">
        <v>1238.67</v>
      </c>
      <c r="G35" s="160">
        <v>1415.63</v>
      </c>
      <c r="H35" s="160">
        <v>1592.58</v>
      </c>
      <c r="I35" s="160">
        <v>1946.49</v>
      </c>
      <c r="J35" s="160">
        <v>2300.4</v>
      </c>
      <c r="K35" s="160">
        <v>2654.3</v>
      </c>
      <c r="L35" s="158">
        <v>3185.16</v>
      </c>
    </row>
    <row r="36" spans="1:12" x14ac:dyDescent="0.4">
      <c r="A36" s="135" t="s">
        <v>40</v>
      </c>
      <c r="B36" s="148">
        <v>791.2</v>
      </c>
      <c r="C36" s="158">
        <v>14320</v>
      </c>
      <c r="D36" s="159">
        <v>18.100000000000001</v>
      </c>
      <c r="E36" s="160">
        <v>1058.3699999999999</v>
      </c>
      <c r="F36" s="160">
        <v>1234.76</v>
      </c>
      <c r="G36" s="160">
        <v>1411.16</v>
      </c>
      <c r="H36" s="160">
        <v>1587.55</v>
      </c>
      <c r="I36" s="160">
        <v>1940.34</v>
      </c>
      <c r="J36" s="160">
        <v>2293.13</v>
      </c>
      <c r="K36" s="160">
        <v>2645.92</v>
      </c>
      <c r="L36" s="158">
        <v>3175.1</v>
      </c>
    </row>
    <row r="37" spans="1:12" x14ac:dyDescent="0.4">
      <c r="A37" s="135" t="s">
        <v>42</v>
      </c>
      <c r="B37" s="148">
        <v>58.4</v>
      </c>
      <c r="C37" s="158">
        <v>1400</v>
      </c>
      <c r="D37" s="159">
        <v>23.97</v>
      </c>
      <c r="E37" s="160">
        <v>1062.28</v>
      </c>
      <c r="F37" s="160">
        <v>1239.32</v>
      </c>
      <c r="G37" s="160">
        <v>1416.38</v>
      </c>
      <c r="H37" s="160">
        <v>1593.42</v>
      </c>
      <c r="I37" s="160">
        <v>1947.52</v>
      </c>
      <c r="J37" s="160">
        <v>2301.61</v>
      </c>
      <c r="K37" s="160">
        <v>2655.7</v>
      </c>
      <c r="L37" s="158">
        <v>3186.84</v>
      </c>
    </row>
    <row r="38" spans="1:12" x14ac:dyDescent="0.4">
      <c r="A38" s="135" t="s">
        <v>43</v>
      </c>
      <c r="B38" s="148">
        <v>489.2</v>
      </c>
      <c r="C38" s="158">
        <v>34532</v>
      </c>
      <c r="D38" s="159">
        <v>70.59</v>
      </c>
      <c r="E38" s="160">
        <v>1093.3599999999999</v>
      </c>
      <c r="F38" s="160">
        <v>1275.58</v>
      </c>
      <c r="G38" s="160">
        <v>1457.82</v>
      </c>
      <c r="H38" s="160">
        <v>1640.04</v>
      </c>
      <c r="I38" s="160">
        <v>2004.5</v>
      </c>
      <c r="J38" s="160">
        <v>2368.9499999999998</v>
      </c>
      <c r="K38" s="160">
        <v>2733.4</v>
      </c>
      <c r="L38" s="158">
        <v>3280.08</v>
      </c>
    </row>
    <row r="39" spans="1:12" x14ac:dyDescent="0.4">
      <c r="A39" s="135" t="s">
        <v>44</v>
      </c>
      <c r="B39" s="148">
        <v>128.6</v>
      </c>
      <c r="C39" s="158">
        <v>10012</v>
      </c>
      <c r="D39" s="159">
        <v>77.849999999999994</v>
      </c>
      <c r="E39" s="160">
        <v>1098.2</v>
      </c>
      <c r="F39" s="160">
        <v>1281.23</v>
      </c>
      <c r="G39" s="160">
        <v>1464.27</v>
      </c>
      <c r="H39" s="160">
        <v>1647.3</v>
      </c>
      <c r="I39" s="160">
        <v>2013.37</v>
      </c>
      <c r="J39" s="160">
        <v>2379.44</v>
      </c>
      <c r="K39" s="160">
        <v>2745.5</v>
      </c>
      <c r="L39" s="158">
        <v>3294.6</v>
      </c>
    </row>
    <row r="40" spans="1:12" x14ac:dyDescent="0.4">
      <c r="A40" s="135" t="s">
        <v>78</v>
      </c>
      <c r="B40" s="150">
        <v>1079.4000000000001</v>
      </c>
      <c r="C40" s="158">
        <v>103488</v>
      </c>
      <c r="D40" s="159">
        <v>95.88</v>
      </c>
      <c r="E40" s="160">
        <v>1110.22</v>
      </c>
      <c r="F40" s="160">
        <v>1295.25</v>
      </c>
      <c r="G40" s="160">
        <v>1480.3</v>
      </c>
      <c r="H40" s="160">
        <v>1665.33</v>
      </c>
      <c r="I40" s="160">
        <v>2035.41</v>
      </c>
      <c r="J40" s="160">
        <v>2405.48</v>
      </c>
      <c r="K40" s="160">
        <v>2775.55</v>
      </c>
      <c r="L40" s="158">
        <v>3330.66</v>
      </c>
    </row>
    <row r="41" spans="1:12" x14ac:dyDescent="0.4">
      <c r="A41" s="135" t="s">
        <v>46</v>
      </c>
      <c r="B41" s="148">
        <v>119.7</v>
      </c>
      <c r="C41" s="158">
        <v>6000</v>
      </c>
      <c r="D41" s="159">
        <v>50.13</v>
      </c>
      <c r="E41" s="160">
        <v>1079.72</v>
      </c>
      <c r="F41" s="160">
        <v>1259.67</v>
      </c>
      <c r="G41" s="160">
        <v>1439.63</v>
      </c>
      <c r="H41" s="160">
        <v>1619.58</v>
      </c>
      <c r="I41" s="160">
        <v>1979.49</v>
      </c>
      <c r="J41" s="160">
        <v>2339.4</v>
      </c>
      <c r="K41" s="160">
        <v>2699.3</v>
      </c>
      <c r="L41" s="158">
        <v>3239.16</v>
      </c>
    </row>
    <row r="42" spans="1:12" x14ac:dyDescent="0.4">
      <c r="A42" s="135" t="s">
        <v>47</v>
      </c>
      <c r="B42" s="148">
        <v>42.5</v>
      </c>
      <c r="C42" s="149">
        <v>0</v>
      </c>
      <c r="D42" s="159">
        <v>0</v>
      </c>
      <c r="E42" s="160">
        <v>1046.3</v>
      </c>
      <c r="F42" s="160">
        <v>1220.68</v>
      </c>
      <c r="G42" s="160">
        <v>1395.07</v>
      </c>
      <c r="H42" s="160">
        <v>1569.45</v>
      </c>
      <c r="I42" s="160">
        <v>1918.22</v>
      </c>
      <c r="J42" s="160">
        <v>2266.9899999999998</v>
      </c>
      <c r="K42" s="160">
        <v>2615.75</v>
      </c>
      <c r="L42" s="158">
        <v>3138.9</v>
      </c>
    </row>
    <row r="43" spans="1:12" x14ac:dyDescent="0.4">
      <c r="A43" s="135" t="s">
        <v>48</v>
      </c>
      <c r="B43" s="148">
        <v>72</v>
      </c>
      <c r="C43" s="158">
        <v>4800</v>
      </c>
      <c r="D43" s="159">
        <v>66.67</v>
      </c>
      <c r="E43" s="160">
        <v>1090.75</v>
      </c>
      <c r="F43" s="160">
        <v>1272.53</v>
      </c>
      <c r="G43" s="160">
        <v>1454.33</v>
      </c>
      <c r="H43" s="160">
        <v>1636.12</v>
      </c>
      <c r="I43" s="160">
        <v>1999.71</v>
      </c>
      <c r="J43" s="160">
        <v>2363.29</v>
      </c>
      <c r="K43" s="160">
        <v>2726.87</v>
      </c>
      <c r="L43" s="158">
        <v>3272.24</v>
      </c>
    </row>
    <row r="44" spans="1:12" x14ac:dyDescent="0.4">
      <c r="A44" s="115" t="s">
        <v>49</v>
      </c>
      <c r="B44" s="150">
        <v>1327.4</v>
      </c>
      <c r="C44" s="158">
        <v>62000</v>
      </c>
      <c r="D44" s="159">
        <v>46.71</v>
      </c>
      <c r="E44" s="160">
        <v>1077.44</v>
      </c>
      <c r="F44" s="160">
        <v>1257.01</v>
      </c>
      <c r="G44" s="160">
        <v>1436.59</v>
      </c>
      <c r="H44" s="160">
        <v>1616.16</v>
      </c>
      <c r="I44" s="160">
        <v>1975.31</v>
      </c>
      <c r="J44" s="160">
        <v>2334.46</v>
      </c>
      <c r="K44" s="160">
        <v>2693.6</v>
      </c>
      <c r="L44" s="158">
        <v>3232.32</v>
      </c>
    </row>
    <row r="45" spans="1:12" x14ac:dyDescent="0.4">
      <c r="A45" s="115" t="s">
        <v>50</v>
      </c>
      <c r="B45" s="148">
        <v>248.8</v>
      </c>
      <c r="C45" s="158">
        <v>18527</v>
      </c>
      <c r="D45" s="159">
        <v>74.47</v>
      </c>
      <c r="E45" s="160">
        <v>1095.95</v>
      </c>
      <c r="F45" s="160">
        <v>1278.5999999999999</v>
      </c>
      <c r="G45" s="160">
        <v>1461.27</v>
      </c>
      <c r="H45" s="160">
        <v>1643.92</v>
      </c>
      <c r="I45" s="160">
        <v>2009.24</v>
      </c>
      <c r="J45" s="160">
        <v>2374.56</v>
      </c>
      <c r="K45" s="160">
        <v>2739.87</v>
      </c>
      <c r="L45" s="158">
        <v>3287.84</v>
      </c>
    </row>
    <row r="46" spans="1:12" x14ac:dyDescent="0.4">
      <c r="A46" s="115" t="s">
        <v>51</v>
      </c>
      <c r="B46" s="148">
        <v>90</v>
      </c>
      <c r="C46" s="158">
        <v>6219</v>
      </c>
      <c r="D46" s="159">
        <v>69.099999999999994</v>
      </c>
      <c r="E46" s="160">
        <v>1092.3699999999999</v>
      </c>
      <c r="F46" s="160">
        <v>1274.42</v>
      </c>
      <c r="G46" s="160">
        <v>1456.49</v>
      </c>
      <c r="H46" s="160">
        <v>1638.55</v>
      </c>
      <c r="I46" s="160">
        <v>2002.68</v>
      </c>
      <c r="J46" s="160">
        <v>2366.8000000000002</v>
      </c>
      <c r="K46" s="160">
        <v>2730.92</v>
      </c>
      <c r="L46" s="158">
        <v>3277.1</v>
      </c>
    </row>
    <row r="47" spans="1:12" x14ac:dyDescent="0.4">
      <c r="A47" s="115" t="s">
        <v>52</v>
      </c>
      <c r="B47" s="148">
        <v>455.9</v>
      </c>
      <c r="C47" s="158">
        <v>26464</v>
      </c>
      <c r="D47" s="159">
        <v>58.05</v>
      </c>
      <c r="E47" s="160">
        <v>1085</v>
      </c>
      <c r="F47" s="160">
        <v>1265.83</v>
      </c>
      <c r="G47" s="160">
        <v>1446.67</v>
      </c>
      <c r="H47" s="160">
        <v>1627.5</v>
      </c>
      <c r="I47" s="160">
        <v>1989.17</v>
      </c>
      <c r="J47" s="160">
        <v>2350.84</v>
      </c>
      <c r="K47" s="160">
        <v>2712.5</v>
      </c>
      <c r="L47" s="158">
        <v>3255</v>
      </c>
    </row>
    <row r="48" spans="1:12" x14ac:dyDescent="0.4">
      <c r="A48" s="115" t="s">
        <v>53</v>
      </c>
      <c r="B48" s="148">
        <v>157</v>
      </c>
      <c r="C48" s="158">
        <v>12500</v>
      </c>
      <c r="D48" s="159">
        <v>79.62</v>
      </c>
      <c r="E48" s="160">
        <v>1099.3800000000001</v>
      </c>
      <c r="F48" s="160">
        <v>1282.6099999999999</v>
      </c>
      <c r="G48" s="160">
        <v>1465.84</v>
      </c>
      <c r="H48" s="160">
        <v>1649.07</v>
      </c>
      <c r="I48" s="160">
        <v>2015.53</v>
      </c>
      <c r="J48" s="160">
        <v>2382</v>
      </c>
      <c r="K48" s="160">
        <v>2748.45</v>
      </c>
      <c r="L48" s="158">
        <v>3298.14</v>
      </c>
    </row>
    <row r="49" spans="1:12" x14ac:dyDescent="0.4">
      <c r="A49" s="115" t="s">
        <v>79</v>
      </c>
      <c r="B49" s="148">
        <v>154.9</v>
      </c>
      <c r="C49" s="158">
        <v>6000</v>
      </c>
      <c r="D49" s="159">
        <v>38.729999999999997</v>
      </c>
      <c r="E49" s="160">
        <v>1072.1199999999999</v>
      </c>
      <c r="F49" s="160">
        <v>1250.8</v>
      </c>
      <c r="G49" s="160">
        <v>1429.5</v>
      </c>
      <c r="H49" s="160">
        <v>1608.18</v>
      </c>
      <c r="I49" s="160">
        <v>1965.56</v>
      </c>
      <c r="J49" s="160">
        <v>2322.9299999999998</v>
      </c>
      <c r="K49" s="160">
        <v>2680.3</v>
      </c>
      <c r="L49" s="158">
        <v>3216.36</v>
      </c>
    </row>
    <row r="50" spans="1:12" x14ac:dyDescent="0.4">
      <c r="A50" s="115" t="s">
        <v>80</v>
      </c>
      <c r="B50" s="148">
        <v>88.5</v>
      </c>
      <c r="C50" s="158">
        <v>6850</v>
      </c>
      <c r="D50" s="159">
        <v>77.400000000000006</v>
      </c>
      <c r="E50" s="160">
        <v>1097.9000000000001</v>
      </c>
      <c r="F50" s="160">
        <v>1280.8800000000001</v>
      </c>
      <c r="G50" s="160">
        <v>1463.87</v>
      </c>
      <c r="H50" s="160">
        <v>1646.85</v>
      </c>
      <c r="I50" s="160">
        <v>2012.82</v>
      </c>
      <c r="J50" s="160">
        <v>2378.79</v>
      </c>
      <c r="K50" s="160">
        <v>2744.75</v>
      </c>
      <c r="L50" s="158">
        <v>3293.7</v>
      </c>
    </row>
    <row r="51" spans="1:12" x14ac:dyDescent="0.4">
      <c r="A51" s="115" t="s">
        <v>81</v>
      </c>
      <c r="B51" s="148">
        <v>793</v>
      </c>
      <c r="C51" s="158">
        <v>35000</v>
      </c>
      <c r="D51" s="159">
        <v>44.14</v>
      </c>
      <c r="E51" s="160">
        <v>1075.73</v>
      </c>
      <c r="F51" s="160">
        <v>1255.01</v>
      </c>
      <c r="G51" s="160">
        <v>1434.31</v>
      </c>
      <c r="H51" s="160">
        <v>1613.59</v>
      </c>
      <c r="I51" s="160">
        <v>1972.17</v>
      </c>
      <c r="J51" s="160">
        <v>2330.75</v>
      </c>
      <c r="K51" s="160">
        <v>2689.32</v>
      </c>
      <c r="L51" s="158">
        <v>3227.18</v>
      </c>
    </row>
    <row r="52" spans="1:12" x14ac:dyDescent="0.4">
      <c r="A52" s="115" t="s">
        <v>57</v>
      </c>
      <c r="B52" s="150">
        <v>16152.2</v>
      </c>
      <c r="C52" s="158">
        <v>579702.46</v>
      </c>
      <c r="D52" s="159">
        <v>35.89</v>
      </c>
      <c r="E52" s="160">
        <v>1070.23</v>
      </c>
      <c r="F52" s="160">
        <v>1248.5899999999999</v>
      </c>
      <c r="G52" s="160">
        <v>1426.97</v>
      </c>
      <c r="H52" s="160">
        <v>1605.34</v>
      </c>
      <c r="I52" s="160">
        <v>1962.09</v>
      </c>
      <c r="J52" s="160">
        <v>2318.83</v>
      </c>
      <c r="K52" s="160">
        <v>2675.57</v>
      </c>
      <c r="L52" s="158">
        <v>3210.68</v>
      </c>
    </row>
    <row r="53" spans="1:12" x14ac:dyDescent="0.4">
      <c r="A53" s="115" t="s">
        <v>58</v>
      </c>
      <c r="B53" s="148">
        <v>211.6</v>
      </c>
      <c r="C53" s="158">
        <v>12473</v>
      </c>
      <c r="D53" s="159">
        <v>58.95</v>
      </c>
      <c r="E53" s="160">
        <v>1085.5999999999999</v>
      </c>
      <c r="F53" s="160">
        <v>1266.53</v>
      </c>
      <c r="G53" s="160">
        <v>1447.47</v>
      </c>
      <c r="H53" s="160">
        <v>1628.4</v>
      </c>
      <c r="I53" s="160">
        <v>1990.27</v>
      </c>
      <c r="J53" s="160">
        <v>2352.14</v>
      </c>
      <c r="K53" s="160">
        <v>2714</v>
      </c>
      <c r="L53" s="158">
        <v>3256.8</v>
      </c>
    </row>
    <row r="54" spans="1:12" x14ac:dyDescent="0.4">
      <c r="A54" s="115" t="s">
        <v>82</v>
      </c>
      <c r="B54" s="148">
        <v>305.8</v>
      </c>
      <c r="C54" s="158">
        <v>16440</v>
      </c>
      <c r="D54" s="159">
        <v>53.76</v>
      </c>
      <c r="E54" s="160">
        <v>1082.1400000000001</v>
      </c>
      <c r="F54" s="160">
        <v>1262.49</v>
      </c>
      <c r="G54" s="160">
        <v>1442.86</v>
      </c>
      <c r="H54" s="160">
        <v>1623.21</v>
      </c>
      <c r="I54" s="160">
        <v>1983.93</v>
      </c>
      <c r="J54" s="160">
        <v>2344.64</v>
      </c>
      <c r="K54" s="160">
        <v>2705.35</v>
      </c>
      <c r="L54" s="158">
        <v>3246.42</v>
      </c>
    </row>
    <row r="55" spans="1:12" x14ac:dyDescent="0.4">
      <c r="A55" s="115" t="s">
        <v>60</v>
      </c>
      <c r="B55" s="148">
        <v>100.4</v>
      </c>
      <c r="C55" s="158">
        <v>2571</v>
      </c>
      <c r="D55" s="159">
        <v>25.61</v>
      </c>
      <c r="E55" s="160">
        <v>1063.3699999999999</v>
      </c>
      <c r="F55" s="160">
        <v>1240.5999999999999</v>
      </c>
      <c r="G55" s="160">
        <v>1417.83</v>
      </c>
      <c r="H55" s="160">
        <v>1595.06</v>
      </c>
      <c r="I55" s="160">
        <v>1949.52</v>
      </c>
      <c r="J55" s="160">
        <v>2303.98</v>
      </c>
      <c r="K55" s="160">
        <v>2658.43</v>
      </c>
      <c r="L55" s="158">
        <v>3190.12</v>
      </c>
    </row>
    <row r="56" spans="1:12" x14ac:dyDescent="0.4">
      <c r="A56" s="115" t="s">
        <v>61</v>
      </c>
      <c r="B56" s="148">
        <v>551.20000000000005</v>
      </c>
      <c r="C56" s="158">
        <v>18000</v>
      </c>
      <c r="D56" s="159">
        <v>32.659999999999997</v>
      </c>
      <c r="E56" s="160">
        <v>1068.07</v>
      </c>
      <c r="F56" s="160">
        <v>1246.08</v>
      </c>
      <c r="G56" s="160">
        <v>1424.1</v>
      </c>
      <c r="H56" s="160">
        <v>1602.11</v>
      </c>
      <c r="I56" s="160">
        <v>1958.14</v>
      </c>
      <c r="J56" s="160">
        <v>2314.17</v>
      </c>
      <c r="K56" s="160">
        <v>2670.18</v>
      </c>
      <c r="L56" s="158">
        <v>3204.22</v>
      </c>
    </row>
    <row r="57" spans="1:12" x14ac:dyDescent="0.4">
      <c r="A57" s="115" t="s">
        <v>62</v>
      </c>
      <c r="B57" s="148">
        <v>276</v>
      </c>
      <c r="C57" s="158">
        <v>2000</v>
      </c>
      <c r="D57" s="159">
        <v>7.25</v>
      </c>
      <c r="E57" s="160">
        <v>1051.1300000000001</v>
      </c>
      <c r="F57" s="160">
        <v>1226.32</v>
      </c>
      <c r="G57" s="160">
        <v>1401.51</v>
      </c>
      <c r="H57" s="160">
        <v>1576.7</v>
      </c>
      <c r="I57" s="160">
        <v>1927.08</v>
      </c>
      <c r="J57" s="160">
        <v>2277.46</v>
      </c>
      <c r="K57" s="160">
        <v>2627.83</v>
      </c>
      <c r="L57" s="158">
        <v>3153.4</v>
      </c>
    </row>
    <row r="58" spans="1:12" x14ac:dyDescent="0.4">
      <c r="A58" s="115" t="s">
        <v>63</v>
      </c>
      <c r="B58" s="148">
        <v>115.1</v>
      </c>
      <c r="C58" s="158">
        <v>4861</v>
      </c>
      <c r="D58" s="159">
        <v>42.23</v>
      </c>
      <c r="E58" s="160">
        <v>1074.45</v>
      </c>
      <c r="F58" s="160">
        <v>1253.53</v>
      </c>
      <c r="G58" s="160">
        <v>1432.61</v>
      </c>
      <c r="H58" s="160">
        <v>1611.68</v>
      </c>
      <c r="I58" s="160">
        <v>1969.83</v>
      </c>
      <c r="J58" s="160">
        <v>2327.9899999999998</v>
      </c>
      <c r="K58" s="160">
        <v>2686.13</v>
      </c>
      <c r="L58" s="158">
        <v>3223.36</v>
      </c>
    </row>
    <row r="59" spans="1:12" x14ac:dyDescent="0.4">
      <c r="A59" s="115" t="s">
        <v>64</v>
      </c>
      <c r="B59" s="148">
        <v>86</v>
      </c>
      <c r="C59" s="158">
        <v>2567</v>
      </c>
      <c r="D59" s="159">
        <v>29.85</v>
      </c>
      <c r="E59" s="160">
        <v>1066.2</v>
      </c>
      <c r="F59" s="160">
        <v>1243.9000000000001</v>
      </c>
      <c r="G59" s="160">
        <v>1421.6</v>
      </c>
      <c r="H59" s="160">
        <v>1599.3</v>
      </c>
      <c r="I59" s="160">
        <v>1954.7</v>
      </c>
      <c r="J59" s="160">
        <v>2310.11</v>
      </c>
      <c r="K59" s="160">
        <v>2665.5</v>
      </c>
      <c r="L59" s="158">
        <v>3198.6</v>
      </c>
    </row>
    <row r="60" spans="1:12" x14ac:dyDescent="0.4">
      <c r="A60" s="115" t="s">
        <v>65</v>
      </c>
      <c r="B60" s="148">
        <v>334.2</v>
      </c>
      <c r="C60" s="158">
        <v>20500</v>
      </c>
      <c r="D60" s="159">
        <v>61.34</v>
      </c>
      <c r="E60" s="160">
        <v>1087.19</v>
      </c>
      <c r="F60" s="160">
        <v>1268.3900000000001</v>
      </c>
      <c r="G60" s="160">
        <v>1449.59</v>
      </c>
      <c r="H60" s="160">
        <v>1630.79</v>
      </c>
      <c r="I60" s="160">
        <v>1993.19</v>
      </c>
      <c r="J60" s="160">
        <v>2355.59</v>
      </c>
      <c r="K60" s="160">
        <v>2717.98</v>
      </c>
      <c r="L60" s="158">
        <v>3261.58</v>
      </c>
    </row>
    <row r="61" spans="1:12" x14ac:dyDescent="0.4">
      <c r="A61" s="115" t="s">
        <v>66</v>
      </c>
      <c r="B61" s="150">
        <v>1358.9</v>
      </c>
      <c r="C61" s="158">
        <v>114284</v>
      </c>
      <c r="D61" s="159">
        <v>84.1</v>
      </c>
      <c r="E61" s="160">
        <v>1102.3699999999999</v>
      </c>
      <c r="F61" s="160">
        <v>1286.0899999999999</v>
      </c>
      <c r="G61" s="160">
        <v>1469.83</v>
      </c>
      <c r="H61" s="160">
        <v>1653.55</v>
      </c>
      <c r="I61" s="160">
        <v>2021.01</v>
      </c>
      <c r="J61" s="160">
        <v>2388.4699999999998</v>
      </c>
      <c r="K61" s="160">
        <v>2755.92</v>
      </c>
      <c r="L61" s="158">
        <v>3307.1</v>
      </c>
    </row>
    <row r="62" spans="1:12" x14ac:dyDescent="0.4">
      <c r="A62" s="115" t="s">
        <v>67</v>
      </c>
      <c r="B62" s="148">
        <v>179.7</v>
      </c>
      <c r="C62" s="158">
        <v>9000</v>
      </c>
      <c r="D62" s="159">
        <v>50.08</v>
      </c>
      <c r="E62" s="160">
        <v>1079.69</v>
      </c>
      <c r="F62" s="160">
        <v>1259.6300000000001</v>
      </c>
      <c r="G62" s="160">
        <v>1439.59</v>
      </c>
      <c r="H62" s="160">
        <v>1619.53</v>
      </c>
      <c r="I62" s="160">
        <v>1979.43</v>
      </c>
      <c r="J62" s="160">
        <v>2339.33</v>
      </c>
      <c r="K62" s="160">
        <v>2699.22</v>
      </c>
      <c r="L62" s="158">
        <v>3239.06</v>
      </c>
    </row>
    <row r="63" spans="1:12" x14ac:dyDescent="0.4">
      <c r="A63" s="115" t="s">
        <v>68</v>
      </c>
      <c r="B63" s="148">
        <v>202.6</v>
      </c>
      <c r="C63" s="158">
        <v>15985</v>
      </c>
      <c r="D63" s="159">
        <v>78.900000000000006</v>
      </c>
      <c r="E63" s="160">
        <v>1098.9000000000001</v>
      </c>
      <c r="F63" s="160">
        <v>1282.05</v>
      </c>
      <c r="G63" s="160">
        <v>1465.2</v>
      </c>
      <c r="H63" s="160">
        <v>1648.35</v>
      </c>
      <c r="I63" s="160">
        <v>2014.65</v>
      </c>
      <c r="J63" s="160">
        <v>2380.96</v>
      </c>
      <c r="K63" s="160">
        <v>2747.25</v>
      </c>
      <c r="L63" s="158">
        <v>3296.7</v>
      </c>
    </row>
    <row r="64" spans="1:12" x14ac:dyDescent="0.4">
      <c r="A64" s="115" t="s">
        <v>69</v>
      </c>
      <c r="B64" s="148">
        <v>513.79999999999995</v>
      </c>
      <c r="C64" s="158">
        <v>12000</v>
      </c>
      <c r="D64" s="159">
        <v>23.36</v>
      </c>
      <c r="E64" s="160">
        <v>1061.8699999999999</v>
      </c>
      <c r="F64" s="160">
        <v>1238.8499999999999</v>
      </c>
      <c r="G64" s="160">
        <v>1415.83</v>
      </c>
      <c r="H64" s="160">
        <v>1592.81</v>
      </c>
      <c r="I64" s="160">
        <v>1946.77</v>
      </c>
      <c r="J64" s="160">
        <v>2300.73</v>
      </c>
      <c r="K64" s="160">
        <v>2654.68</v>
      </c>
      <c r="L64" s="158">
        <v>3185.62</v>
      </c>
    </row>
    <row r="65" spans="1:12" ht="15" thickBot="1" x14ac:dyDescent="0.45">
      <c r="A65" s="121" t="s">
        <v>70</v>
      </c>
      <c r="B65" s="155">
        <v>184.1</v>
      </c>
      <c r="C65" s="161">
        <v>10235</v>
      </c>
      <c r="D65" s="162">
        <v>55.59</v>
      </c>
      <c r="E65" s="163">
        <v>1083.3599999999999</v>
      </c>
      <c r="F65" s="163">
        <v>1263.92</v>
      </c>
      <c r="G65" s="163">
        <v>1444.48</v>
      </c>
      <c r="H65" s="163">
        <v>1625.04</v>
      </c>
      <c r="I65" s="163">
        <v>1986.16</v>
      </c>
      <c r="J65" s="163">
        <v>2347.29</v>
      </c>
      <c r="K65" s="163">
        <v>2708.4</v>
      </c>
      <c r="L65" s="161">
        <v>3250.08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9"/>
  <sheetViews>
    <sheetView workbookViewId="0">
      <selection activeCell="B34" sqref="B34"/>
    </sheetView>
  </sheetViews>
  <sheetFormatPr defaultRowHeight="14.6" x14ac:dyDescent="0.4"/>
  <cols>
    <col min="2" max="2" width="25.84375" bestFit="1" customWidth="1"/>
    <col min="13" max="13" width="10.15234375" bestFit="1" customWidth="1"/>
  </cols>
  <sheetData>
    <row r="1" spans="1:15" x14ac:dyDescent="0.4">
      <c r="A1" t="s">
        <v>2</v>
      </c>
      <c r="B1" t="s">
        <v>104</v>
      </c>
      <c r="C1" t="s">
        <v>105</v>
      </c>
      <c r="D1" t="s">
        <v>106</v>
      </c>
      <c r="E1" t="s">
        <v>107</v>
      </c>
      <c r="F1" t="s">
        <v>108</v>
      </c>
      <c r="G1" t="s">
        <v>109</v>
      </c>
      <c r="H1" t="s">
        <v>110</v>
      </c>
      <c r="I1" t="s">
        <v>111</v>
      </c>
      <c r="J1" t="s">
        <v>112</v>
      </c>
      <c r="K1" t="s">
        <v>113</v>
      </c>
      <c r="L1" t="s">
        <v>114</v>
      </c>
      <c r="M1" t="s">
        <v>115</v>
      </c>
      <c r="N1" t="s">
        <v>116</v>
      </c>
      <c r="O1" t="s">
        <v>117</v>
      </c>
    </row>
    <row r="2" spans="1:15" x14ac:dyDescent="0.4">
      <c r="A2" t="s">
        <v>118</v>
      </c>
      <c r="B2" t="s">
        <v>119</v>
      </c>
      <c r="C2" t="s">
        <v>120</v>
      </c>
      <c r="D2">
        <v>557.5</v>
      </c>
      <c r="E2">
        <v>669</v>
      </c>
      <c r="F2">
        <v>780.5</v>
      </c>
      <c r="G2">
        <v>892</v>
      </c>
      <c r="H2" s="6">
        <v>1003.5</v>
      </c>
      <c r="I2" s="6">
        <v>1226.5</v>
      </c>
      <c r="J2" s="6">
        <v>1449.5</v>
      </c>
      <c r="K2" s="6">
        <v>1672.5</v>
      </c>
      <c r="L2" s="6">
        <v>2007</v>
      </c>
    </row>
    <row r="3" spans="1:15" x14ac:dyDescent="0.4">
      <c r="A3" t="s">
        <v>121</v>
      </c>
      <c r="B3" t="s">
        <v>122</v>
      </c>
      <c r="C3" t="s">
        <v>120</v>
      </c>
      <c r="D3">
        <v>53</v>
      </c>
      <c r="E3">
        <v>63.6</v>
      </c>
      <c r="F3">
        <v>74.2</v>
      </c>
      <c r="G3">
        <v>84.8</v>
      </c>
      <c r="H3">
        <v>95.4</v>
      </c>
      <c r="I3">
        <v>116.6</v>
      </c>
      <c r="J3">
        <v>137.80000000000001</v>
      </c>
      <c r="K3">
        <v>159</v>
      </c>
      <c r="L3">
        <v>190.8</v>
      </c>
    </row>
    <row r="4" spans="1:15" x14ac:dyDescent="0.4">
      <c r="A4">
        <v>1</v>
      </c>
      <c r="B4" t="s">
        <v>14</v>
      </c>
      <c r="C4" t="s">
        <v>120</v>
      </c>
      <c r="D4">
        <v>6.26</v>
      </c>
      <c r="E4">
        <v>7.51</v>
      </c>
      <c r="F4">
        <v>8.77</v>
      </c>
      <c r="G4">
        <v>10.02</v>
      </c>
      <c r="H4">
        <v>11.27</v>
      </c>
      <c r="I4">
        <v>13.77</v>
      </c>
      <c r="J4">
        <v>16.28</v>
      </c>
      <c r="K4">
        <v>18.78</v>
      </c>
      <c r="L4">
        <v>22.54</v>
      </c>
      <c r="M4" s="6">
        <v>1700</v>
      </c>
    </row>
    <row r="5" spans="1:15" x14ac:dyDescent="0.4">
      <c r="A5">
        <v>2</v>
      </c>
      <c r="B5" t="s">
        <v>16</v>
      </c>
      <c r="C5" t="s">
        <v>120</v>
      </c>
      <c r="D5">
        <v>7.76</v>
      </c>
      <c r="E5">
        <v>9.31</v>
      </c>
      <c r="F5">
        <v>10.87</v>
      </c>
      <c r="G5">
        <v>12.42</v>
      </c>
      <c r="H5">
        <v>13.97</v>
      </c>
      <c r="I5">
        <v>17.07</v>
      </c>
      <c r="J5">
        <v>20.18</v>
      </c>
      <c r="K5">
        <v>23.28</v>
      </c>
      <c r="L5">
        <v>27.94</v>
      </c>
      <c r="M5" s="6">
        <v>3000</v>
      </c>
    </row>
    <row r="6" spans="1:15" x14ac:dyDescent="0.4">
      <c r="A6">
        <v>3</v>
      </c>
      <c r="B6" t="s">
        <v>18</v>
      </c>
      <c r="C6" t="s">
        <v>120</v>
      </c>
      <c r="D6">
        <v>8.4600000000000009</v>
      </c>
      <c r="E6">
        <v>10.15</v>
      </c>
      <c r="F6">
        <v>11.85</v>
      </c>
      <c r="G6">
        <v>13.54</v>
      </c>
      <c r="H6">
        <v>15.23</v>
      </c>
      <c r="I6">
        <v>18.61</v>
      </c>
      <c r="J6">
        <v>22</v>
      </c>
      <c r="K6">
        <v>25.38</v>
      </c>
      <c r="L6">
        <v>30.46</v>
      </c>
      <c r="M6" s="6">
        <v>7500</v>
      </c>
    </row>
    <row r="7" spans="1:15" x14ac:dyDescent="0.4">
      <c r="A7">
        <v>4</v>
      </c>
      <c r="B7" t="s">
        <v>19</v>
      </c>
      <c r="C7" t="s">
        <v>120</v>
      </c>
      <c r="D7">
        <v>4.43</v>
      </c>
      <c r="E7">
        <v>5.31</v>
      </c>
      <c r="F7">
        <v>6.2</v>
      </c>
      <c r="G7">
        <v>7.08</v>
      </c>
      <c r="H7">
        <v>7.97</v>
      </c>
      <c r="I7">
        <v>9.74</v>
      </c>
      <c r="J7">
        <v>11.51</v>
      </c>
      <c r="K7">
        <v>13.28</v>
      </c>
      <c r="L7">
        <v>15.94</v>
      </c>
      <c r="M7" s="6">
        <v>7500</v>
      </c>
    </row>
    <row r="8" spans="1:15" x14ac:dyDescent="0.4">
      <c r="A8">
        <v>5</v>
      </c>
      <c r="B8" t="s">
        <v>123</v>
      </c>
      <c r="C8" t="s">
        <v>120</v>
      </c>
      <c r="D8">
        <v>23.03</v>
      </c>
      <c r="E8">
        <v>27.63</v>
      </c>
      <c r="F8">
        <v>32.24</v>
      </c>
      <c r="G8">
        <v>36.840000000000003</v>
      </c>
      <c r="H8">
        <v>41.45</v>
      </c>
      <c r="I8">
        <v>50.66</v>
      </c>
      <c r="J8">
        <v>59.87</v>
      </c>
      <c r="K8">
        <v>69.08</v>
      </c>
      <c r="L8">
        <v>82.9</v>
      </c>
      <c r="M8" s="6">
        <v>121772</v>
      </c>
    </row>
    <row r="9" spans="1:15" x14ac:dyDescent="0.4">
      <c r="A9">
        <v>6</v>
      </c>
      <c r="B9" t="s">
        <v>22</v>
      </c>
      <c r="C9" t="s">
        <v>120</v>
      </c>
      <c r="D9">
        <v>6.63</v>
      </c>
      <c r="E9">
        <v>7.96</v>
      </c>
      <c r="F9">
        <v>9.2899999999999991</v>
      </c>
      <c r="G9">
        <v>10.61</v>
      </c>
      <c r="H9">
        <v>11.94</v>
      </c>
      <c r="I9">
        <v>14.59</v>
      </c>
      <c r="J9">
        <v>17.25</v>
      </c>
      <c r="K9">
        <v>19.899999999999999</v>
      </c>
      <c r="L9">
        <v>23.88</v>
      </c>
      <c r="M9" s="6">
        <v>2200</v>
      </c>
    </row>
    <row r="10" spans="1:15" x14ac:dyDescent="0.4">
      <c r="A10">
        <v>7</v>
      </c>
      <c r="B10" t="s">
        <v>23</v>
      </c>
      <c r="C10" t="s">
        <v>120</v>
      </c>
      <c r="D10">
        <v>12</v>
      </c>
      <c r="E10">
        <v>14.4</v>
      </c>
      <c r="F10">
        <v>16.8</v>
      </c>
      <c r="G10">
        <v>19.2</v>
      </c>
      <c r="H10">
        <v>21.6</v>
      </c>
      <c r="I10">
        <v>26.4</v>
      </c>
      <c r="J10">
        <v>31.2</v>
      </c>
      <c r="K10">
        <v>36</v>
      </c>
      <c r="L10">
        <v>43.2</v>
      </c>
      <c r="M10" s="6">
        <v>80400</v>
      </c>
    </row>
    <row r="11" spans="1:15" x14ac:dyDescent="0.4">
      <c r="A11">
        <v>8</v>
      </c>
      <c r="B11" t="s">
        <v>24</v>
      </c>
      <c r="C11" t="s">
        <v>120</v>
      </c>
      <c r="D11">
        <v>14.08</v>
      </c>
      <c r="E11">
        <v>16.899999999999999</v>
      </c>
      <c r="F11">
        <v>19.72</v>
      </c>
      <c r="G11">
        <v>22.53</v>
      </c>
      <c r="H11">
        <v>25.35</v>
      </c>
      <c r="I11">
        <v>30.98</v>
      </c>
      <c r="J11">
        <v>36.619999999999997</v>
      </c>
      <c r="K11">
        <v>42.25</v>
      </c>
      <c r="L11">
        <v>50.7</v>
      </c>
      <c r="M11" s="6">
        <v>41000</v>
      </c>
    </row>
    <row r="12" spans="1:15" x14ac:dyDescent="0.4">
      <c r="A12">
        <v>9</v>
      </c>
      <c r="B12" t="s">
        <v>25</v>
      </c>
      <c r="C12" t="s">
        <v>120</v>
      </c>
      <c r="D12">
        <v>22.59</v>
      </c>
      <c r="E12">
        <v>27.11</v>
      </c>
      <c r="F12">
        <v>31.62</v>
      </c>
      <c r="G12">
        <v>36.14</v>
      </c>
      <c r="H12">
        <v>40.659999999999997</v>
      </c>
      <c r="I12">
        <v>49.7</v>
      </c>
      <c r="J12">
        <v>58.73</v>
      </c>
      <c r="K12">
        <v>67.77</v>
      </c>
      <c r="L12">
        <v>81.319999999999993</v>
      </c>
      <c r="M12" s="6">
        <v>66000</v>
      </c>
    </row>
    <row r="13" spans="1:15" x14ac:dyDescent="0.4">
      <c r="A13">
        <v>10</v>
      </c>
      <c r="B13" t="s">
        <v>26</v>
      </c>
      <c r="C13" t="s">
        <v>120</v>
      </c>
      <c r="D13">
        <v>14.44</v>
      </c>
      <c r="E13">
        <v>17.329999999999998</v>
      </c>
      <c r="F13">
        <v>20.21</v>
      </c>
      <c r="G13">
        <v>23.1</v>
      </c>
      <c r="H13">
        <v>25.99</v>
      </c>
      <c r="I13">
        <v>31.77</v>
      </c>
      <c r="J13">
        <v>37.54</v>
      </c>
      <c r="K13">
        <v>43.32</v>
      </c>
      <c r="L13">
        <v>51.98</v>
      </c>
      <c r="M13" s="6">
        <v>10000</v>
      </c>
    </row>
    <row r="14" spans="1:15" x14ac:dyDescent="0.4">
      <c r="A14">
        <v>11</v>
      </c>
      <c r="B14" t="s">
        <v>124</v>
      </c>
      <c r="C14" t="s">
        <v>120</v>
      </c>
      <c r="D14">
        <v>14.73</v>
      </c>
      <c r="E14">
        <v>17.670000000000002</v>
      </c>
      <c r="F14">
        <v>20.62</v>
      </c>
      <c r="G14">
        <v>23.56</v>
      </c>
      <c r="H14">
        <v>26.51</v>
      </c>
      <c r="I14">
        <v>32.4</v>
      </c>
      <c r="J14">
        <v>38.29</v>
      </c>
      <c r="K14">
        <v>44.18</v>
      </c>
      <c r="L14">
        <v>53.02</v>
      </c>
      <c r="M14" s="6">
        <v>25500</v>
      </c>
    </row>
    <row r="15" spans="1:15" x14ac:dyDescent="0.4">
      <c r="A15">
        <v>12</v>
      </c>
      <c r="B15" t="s">
        <v>28</v>
      </c>
      <c r="C15" t="s">
        <v>120</v>
      </c>
      <c r="D15">
        <v>9.2899999999999991</v>
      </c>
      <c r="E15">
        <v>11.15</v>
      </c>
      <c r="F15">
        <v>13</v>
      </c>
      <c r="G15">
        <v>14.86</v>
      </c>
      <c r="H15">
        <v>16.72</v>
      </c>
      <c r="I15">
        <v>20.440000000000001</v>
      </c>
      <c r="J15">
        <v>24.15</v>
      </c>
      <c r="K15">
        <v>27.87</v>
      </c>
      <c r="L15">
        <v>33.44</v>
      </c>
      <c r="M15" s="6">
        <v>2500</v>
      </c>
    </row>
    <row r="16" spans="1:15" x14ac:dyDescent="0.4">
      <c r="A16">
        <v>13</v>
      </c>
      <c r="B16" t="s">
        <v>30</v>
      </c>
      <c r="C16" t="s">
        <v>120</v>
      </c>
      <c r="D16">
        <v>8.4</v>
      </c>
      <c r="E16">
        <v>10.08</v>
      </c>
      <c r="F16">
        <v>11.76</v>
      </c>
      <c r="G16">
        <v>13.44</v>
      </c>
      <c r="H16">
        <v>15.12</v>
      </c>
      <c r="I16">
        <v>18.48</v>
      </c>
      <c r="J16">
        <v>21.84</v>
      </c>
      <c r="K16">
        <v>25.2</v>
      </c>
      <c r="L16">
        <v>30.24</v>
      </c>
      <c r="M16">
        <v>700</v>
      </c>
    </row>
    <row r="17" spans="1:13" x14ac:dyDescent="0.4">
      <c r="A17">
        <v>14</v>
      </c>
      <c r="B17" t="s">
        <v>31</v>
      </c>
      <c r="C17" t="s">
        <v>120</v>
      </c>
      <c r="D17">
        <v>5.77</v>
      </c>
      <c r="E17">
        <v>6.93</v>
      </c>
      <c r="F17">
        <v>8.08</v>
      </c>
      <c r="G17">
        <v>9.24</v>
      </c>
      <c r="H17">
        <v>10.39</v>
      </c>
      <c r="I17">
        <v>12.7</v>
      </c>
      <c r="J17">
        <v>15.01</v>
      </c>
      <c r="K17">
        <v>17.32</v>
      </c>
      <c r="L17">
        <v>20.78</v>
      </c>
      <c r="M17" s="6">
        <v>2000</v>
      </c>
    </row>
    <row r="18" spans="1:13" x14ac:dyDescent="0.4">
      <c r="A18">
        <v>15</v>
      </c>
      <c r="B18" t="s">
        <v>33</v>
      </c>
      <c r="C18" t="s">
        <v>120</v>
      </c>
      <c r="D18">
        <v>4.5199999999999996</v>
      </c>
      <c r="E18">
        <v>5.43</v>
      </c>
      <c r="F18">
        <v>6.33</v>
      </c>
      <c r="G18">
        <v>7.24</v>
      </c>
      <c r="H18">
        <v>8.14</v>
      </c>
      <c r="I18">
        <v>9.9499999999999993</v>
      </c>
      <c r="J18">
        <v>11.76</v>
      </c>
      <c r="K18">
        <v>13.57</v>
      </c>
      <c r="L18">
        <v>16.28</v>
      </c>
      <c r="M18" s="6">
        <v>1250</v>
      </c>
    </row>
    <row r="19" spans="1:13" x14ac:dyDescent="0.4">
      <c r="A19">
        <v>16</v>
      </c>
      <c r="B19" t="s">
        <v>35</v>
      </c>
      <c r="C19" t="s">
        <v>120</v>
      </c>
      <c r="D19">
        <v>5.9</v>
      </c>
      <c r="E19">
        <v>7.08</v>
      </c>
      <c r="F19">
        <v>8.26</v>
      </c>
      <c r="G19">
        <v>9.44</v>
      </c>
      <c r="H19">
        <v>10.62</v>
      </c>
      <c r="I19">
        <v>12.98</v>
      </c>
      <c r="J19">
        <v>15.34</v>
      </c>
      <c r="K19">
        <v>17.7</v>
      </c>
      <c r="L19">
        <v>21.24</v>
      </c>
      <c r="M19" s="6">
        <v>5000</v>
      </c>
    </row>
    <row r="20" spans="1:13" x14ac:dyDescent="0.4">
      <c r="A20">
        <v>17</v>
      </c>
      <c r="B20" t="s">
        <v>37</v>
      </c>
      <c r="C20" t="s">
        <v>120</v>
      </c>
      <c r="D20">
        <v>18.46</v>
      </c>
      <c r="E20">
        <v>22.15</v>
      </c>
      <c r="F20">
        <v>25.84</v>
      </c>
      <c r="G20">
        <v>29.53</v>
      </c>
      <c r="H20">
        <v>33.22</v>
      </c>
      <c r="I20">
        <v>40.6</v>
      </c>
      <c r="J20">
        <v>47.98</v>
      </c>
      <c r="K20">
        <v>55.37</v>
      </c>
      <c r="L20">
        <v>66.44</v>
      </c>
      <c r="M20" s="6">
        <v>23500</v>
      </c>
    </row>
    <row r="21" spans="1:13" x14ac:dyDescent="0.4">
      <c r="A21">
        <v>18</v>
      </c>
      <c r="B21" t="s">
        <v>38</v>
      </c>
      <c r="C21" t="s">
        <v>120</v>
      </c>
      <c r="D21">
        <v>11.69</v>
      </c>
      <c r="E21">
        <v>14.03</v>
      </c>
      <c r="F21">
        <v>16.36</v>
      </c>
      <c r="G21">
        <v>18.7</v>
      </c>
      <c r="H21">
        <v>21.04</v>
      </c>
      <c r="I21">
        <v>25.72</v>
      </c>
      <c r="J21">
        <v>30.39</v>
      </c>
      <c r="K21">
        <v>35.07</v>
      </c>
      <c r="L21">
        <v>42.08</v>
      </c>
      <c r="M21" s="6">
        <v>15000</v>
      </c>
    </row>
    <row r="22" spans="1:13" x14ac:dyDescent="0.4">
      <c r="A22">
        <v>19</v>
      </c>
      <c r="B22" t="s">
        <v>40</v>
      </c>
      <c r="C22" t="s">
        <v>120</v>
      </c>
      <c r="D22">
        <v>7.6</v>
      </c>
      <c r="E22">
        <v>9.1199999999999992</v>
      </c>
      <c r="F22">
        <v>10.64</v>
      </c>
      <c r="G22">
        <v>12.16</v>
      </c>
      <c r="H22">
        <v>13.68</v>
      </c>
      <c r="I22">
        <v>16.72</v>
      </c>
      <c r="J22">
        <v>19.760000000000002</v>
      </c>
      <c r="K22">
        <v>22.8</v>
      </c>
      <c r="L22">
        <v>27.36</v>
      </c>
      <c r="M22" s="6">
        <v>10000</v>
      </c>
    </row>
    <row r="23" spans="1:13" x14ac:dyDescent="0.4">
      <c r="A23">
        <v>20</v>
      </c>
      <c r="B23" t="s">
        <v>41</v>
      </c>
      <c r="C23" t="s">
        <v>120</v>
      </c>
      <c r="D23">
        <v>2.14</v>
      </c>
      <c r="E23">
        <v>2.57</v>
      </c>
      <c r="F23">
        <v>2.99</v>
      </c>
      <c r="G23">
        <v>3.42</v>
      </c>
      <c r="H23">
        <v>3.85</v>
      </c>
      <c r="I23">
        <v>4.71</v>
      </c>
      <c r="J23">
        <v>5.56</v>
      </c>
      <c r="K23">
        <v>6.42</v>
      </c>
      <c r="L23">
        <v>7.7</v>
      </c>
      <c r="M23">
        <v>150</v>
      </c>
    </row>
    <row r="24" spans="1:13" x14ac:dyDescent="0.4">
      <c r="A24">
        <v>21</v>
      </c>
      <c r="B24" t="s">
        <v>42</v>
      </c>
      <c r="C24" t="s">
        <v>120</v>
      </c>
      <c r="D24">
        <v>10.32</v>
      </c>
      <c r="E24">
        <v>12.38</v>
      </c>
      <c r="F24">
        <v>14.44</v>
      </c>
      <c r="G24">
        <v>16.510000000000002</v>
      </c>
      <c r="H24">
        <v>18.57</v>
      </c>
      <c r="I24">
        <v>22.7</v>
      </c>
      <c r="J24">
        <v>26.82</v>
      </c>
      <c r="K24">
        <v>30.95</v>
      </c>
      <c r="L24">
        <v>37.14</v>
      </c>
      <c r="M24">
        <v>700</v>
      </c>
    </row>
    <row r="25" spans="1:13" x14ac:dyDescent="0.4">
      <c r="A25">
        <v>22</v>
      </c>
      <c r="B25" t="s">
        <v>44</v>
      </c>
      <c r="C25" t="s">
        <v>120</v>
      </c>
      <c r="D25">
        <v>7.62</v>
      </c>
      <c r="E25">
        <v>9.15</v>
      </c>
      <c r="F25">
        <v>10.67</v>
      </c>
      <c r="G25">
        <v>12.2</v>
      </c>
      <c r="H25">
        <v>13.72</v>
      </c>
      <c r="I25">
        <v>16.77</v>
      </c>
      <c r="J25">
        <v>19.82</v>
      </c>
      <c r="K25">
        <v>22.87</v>
      </c>
      <c r="L25">
        <v>27.44</v>
      </c>
      <c r="M25" s="6">
        <v>1800</v>
      </c>
    </row>
    <row r="26" spans="1:13" x14ac:dyDescent="0.4">
      <c r="A26">
        <v>23</v>
      </c>
      <c r="B26" t="s">
        <v>125</v>
      </c>
      <c r="C26" t="s">
        <v>120</v>
      </c>
      <c r="D26">
        <v>16.61</v>
      </c>
      <c r="E26">
        <v>19.93</v>
      </c>
      <c r="F26">
        <v>23.26</v>
      </c>
      <c r="G26">
        <v>26.58</v>
      </c>
      <c r="H26">
        <v>29.9</v>
      </c>
      <c r="I26">
        <v>36.54</v>
      </c>
      <c r="J26">
        <v>43.19</v>
      </c>
      <c r="K26">
        <v>49.83</v>
      </c>
      <c r="L26">
        <v>59.8</v>
      </c>
      <c r="M26" s="6">
        <v>25000</v>
      </c>
    </row>
    <row r="27" spans="1:13" x14ac:dyDescent="0.4">
      <c r="A27">
        <v>24</v>
      </c>
      <c r="B27" t="s">
        <v>47</v>
      </c>
      <c r="C27" t="s">
        <v>120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</row>
    <row r="28" spans="1:13" x14ac:dyDescent="0.4">
      <c r="A28">
        <v>25</v>
      </c>
      <c r="B28" t="s">
        <v>48</v>
      </c>
      <c r="C28" t="s">
        <v>120</v>
      </c>
      <c r="D28">
        <v>12.16</v>
      </c>
      <c r="E28">
        <v>14.59</v>
      </c>
      <c r="F28">
        <v>17.02</v>
      </c>
      <c r="G28">
        <v>19.45</v>
      </c>
      <c r="H28">
        <v>21.88</v>
      </c>
      <c r="I28">
        <v>26.74</v>
      </c>
      <c r="J28">
        <v>31.6</v>
      </c>
      <c r="K28">
        <v>36.47</v>
      </c>
      <c r="L28">
        <v>43.76</v>
      </c>
      <c r="M28" s="6">
        <v>1350</v>
      </c>
    </row>
    <row r="29" spans="1:13" x14ac:dyDescent="0.4">
      <c r="A29">
        <v>26</v>
      </c>
      <c r="B29" t="s">
        <v>49</v>
      </c>
      <c r="C29" t="s">
        <v>120</v>
      </c>
      <c r="D29">
        <v>10.41</v>
      </c>
      <c r="E29">
        <v>12.49</v>
      </c>
      <c r="F29">
        <v>14.57</v>
      </c>
      <c r="G29">
        <v>16.649999999999999</v>
      </c>
      <c r="H29">
        <v>18.73</v>
      </c>
      <c r="I29">
        <v>22.89</v>
      </c>
      <c r="J29">
        <v>27.05</v>
      </c>
      <c r="K29">
        <v>31.22</v>
      </c>
      <c r="L29">
        <v>37.46</v>
      </c>
      <c r="M29" s="6">
        <v>24000</v>
      </c>
    </row>
    <row r="30" spans="1:13" x14ac:dyDescent="0.4">
      <c r="A30">
        <v>27</v>
      </c>
      <c r="B30" t="s">
        <v>50</v>
      </c>
      <c r="C30" t="s">
        <v>120</v>
      </c>
      <c r="D30">
        <v>8.7100000000000009</v>
      </c>
      <c r="E30">
        <v>10.45</v>
      </c>
      <c r="F30">
        <v>12.19</v>
      </c>
      <c r="G30">
        <v>13.93</v>
      </c>
      <c r="H30">
        <v>15.67</v>
      </c>
      <c r="I30">
        <v>19.149999999999999</v>
      </c>
      <c r="J30">
        <v>22.63</v>
      </c>
      <c r="K30">
        <v>26.12</v>
      </c>
      <c r="L30">
        <v>31.34</v>
      </c>
      <c r="M30" s="6">
        <v>4000</v>
      </c>
    </row>
    <row r="31" spans="1:13" x14ac:dyDescent="0.4">
      <c r="A31">
        <v>28</v>
      </c>
      <c r="B31" t="s">
        <v>89</v>
      </c>
      <c r="C31" t="s">
        <v>120</v>
      </c>
      <c r="D31">
        <v>22.78</v>
      </c>
      <c r="E31">
        <v>27.34</v>
      </c>
      <c r="F31">
        <v>31.9</v>
      </c>
      <c r="G31">
        <v>36.450000000000003</v>
      </c>
      <c r="H31">
        <v>41.01</v>
      </c>
      <c r="I31">
        <v>50.12</v>
      </c>
      <c r="J31">
        <v>59.24</v>
      </c>
      <c r="K31">
        <v>68.349999999999994</v>
      </c>
      <c r="L31">
        <v>82.02</v>
      </c>
      <c r="M31" s="6">
        <v>3100</v>
      </c>
    </row>
    <row r="32" spans="1:13" x14ac:dyDescent="0.4">
      <c r="A32">
        <v>29</v>
      </c>
      <c r="B32" t="s">
        <v>53</v>
      </c>
      <c r="C32" t="s">
        <v>120</v>
      </c>
      <c r="D32">
        <v>11.74</v>
      </c>
      <c r="E32">
        <v>14.09</v>
      </c>
      <c r="F32">
        <v>16.43</v>
      </c>
      <c r="G32">
        <v>18.78</v>
      </c>
      <c r="H32">
        <v>21.13</v>
      </c>
      <c r="I32">
        <v>25.83</v>
      </c>
      <c r="J32">
        <v>30.52</v>
      </c>
      <c r="K32">
        <v>35.22</v>
      </c>
      <c r="L32">
        <v>42.26</v>
      </c>
      <c r="M32" s="6">
        <v>3000</v>
      </c>
    </row>
    <row r="33" spans="1:13" x14ac:dyDescent="0.4">
      <c r="A33">
        <v>30</v>
      </c>
      <c r="B33" t="s">
        <v>54</v>
      </c>
      <c r="C33" t="s">
        <v>120</v>
      </c>
      <c r="D33">
        <v>7.59</v>
      </c>
      <c r="E33">
        <v>9.11</v>
      </c>
      <c r="F33">
        <v>10.63</v>
      </c>
      <c r="G33">
        <v>12.15</v>
      </c>
      <c r="H33">
        <v>13.67</v>
      </c>
      <c r="I33">
        <v>16.71</v>
      </c>
      <c r="J33">
        <v>19.75</v>
      </c>
      <c r="K33">
        <v>22.78</v>
      </c>
      <c r="L33">
        <v>27.34</v>
      </c>
      <c r="M33" s="6">
        <v>2000</v>
      </c>
    </row>
    <row r="34" spans="1:13" x14ac:dyDescent="0.4">
      <c r="A34">
        <v>31</v>
      </c>
      <c r="B34" t="s">
        <v>55</v>
      </c>
      <c r="C34" t="s">
        <v>120</v>
      </c>
      <c r="D34">
        <v>13.53</v>
      </c>
      <c r="E34">
        <v>16.239999999999998</v>
      </c>
      <c r="F34">
        <v>18.95</v>
      </c>
      <c r="G34">
        <v>21.65</v>
      </c>
      <c r="H34">
        <v>24.36</v>
      </c>
      <c r="I34">
        <v>29.77</v>
      </c>
      <c r="J34">
        <v>35.19</v>
      </c>
      <c r="K34">
        <v>40.6</v>
      </c>
      <c r="L34">
        <v>48.72</v>
      </c>
      <c r="M34" s="6">
        <v>2000</v>
      </c>
    </row>
    <row r="35" spans="1:13" x14ac:dyDescent="0.4">
      <c r="A35">
        <v>32</v>
      </c>
      <c r="B35" t="s">
        <v>56</v>
      </c>
      <c r="C35" t="s">
        <v>120</v>
      </c>
      <c r="D35">
        <v>15.74</v>
      </c>
      <c r="E35">
        <v>18.89</v>
      </c>
      <c r="F35">
        <v>22.04</v>
      </c>
      <c r="G35">
        <v>25.19</v>
      </c>
      <c r="H35">
        <v>28.34</v>
      </c>
      <c r="I35">
        <v>34.64</v>
      </c>
      <c r="J35">
        <v>40.94</v>
      </c>
      <c r="K35">
        <v>47.23</v>
      </c>
      <c r="L35">
        <v>56.68</v>
      </c>
      <c r="M35" s="6">
        <v>23000</v>
      </c>
    </row>
    <row r="36" spans="1:13" x14ac:dyDescent="0.4">
      <c r="A36">
        <v>33</v>
      </c>
      <c r="B36" t="s">
        <v>58</v>
      </c>
      <c r="C36" t="s">
        <v>120</v>
      </c>
      <c r="D36">
        <v>12.67</v>
      </c>
      <c r="E36">
        <v>15.21</v>
      </c>
      <c r="F36">
        <v>17.739999999999998</v>
      </c>
      <c r="G36">
        <v>20.28</v>
      </c>
      <c r="H36">
        <v>22.81</v>
      </c>
      <c r="I36">
        <v>27.88</v>
      </c>
      <c r="J36">
        <v>32.950000000000003</v>
      </c>
      <c r="K36">
        <v>38.020000000000003</v>
      </c>
      <c r="L36">
        <v>45.62</v>
      </c>
      <c r="M36" s="6">
        <v>5000</v>
      </c>
    </row>
    <row r="37" spans="1:13" x14ac:dyDescent="0.4">
      <c r="A37">
        <v>34</v>
      </c>
      <c r="B37" t="s">
        <v>82</v>
      </c>
      <c r="C37" t="s">
        <v>120</v>
      </c>
      <c r="D37">
        <v>21.93</v>
      </c>
      <c r="E37">
        <v>26.31</v>
      </c>
      <c r="F37">
        <v>30.7</v>
      </c>
      <c r="G37">
        <v>35.08</v>
      </c>
      <c r="H37">
        <v>39.47</v>
      </c>
      <c r="I37">
        <v>48.24</v>
      </c>
      <c r="J37">
        <v>57.01</v>
      </c>
      <c r="K37">
        <v>65.78</v>
      </c>
      <c r="L37">
        <v>78.94</v>
      </c>
      <c r="M37" s="6">
        <v>11000</v>
      </c>
    </row>
    <row r="38" spans="1:13" x14ac:dyDescent="0.4">
      <c r="A38">
        <v>35</v>
      </c>
      <c r="B38" t="s">
        <v>60</v>
      </c>
      <c r="C38" t="s">
        <v>120</v>
      </c>
      <c r="D38">
        <v>6.97</v>
      </c>
      <c r="E38">
        <v>8.36</v>
      </c>
      <c r="F38">
        <v>9.75</v>
      </c>
      <c r="G38">
        <v>11.15</v>
      </c>
      <c r="H38">
        <v>12.54</v>
      </c>
      <c r="I38">
        <v>15.33</v>
      </c>
      <c r="J38">
        <v>18.11</v>
      </c>
      <c r="K38">
        <v>20.9</v>
      </c>
      <c r="L38">
        <v>25.08</v>
      </c>
      <c r="M38" s="6">
        <v>1200</v>
      </c>
    </row>
    <row r="39" spans="1:13" x14ac:dyDescent="0.4">
      <c r="A39">
        <v>36</v>
      </c>
      <c r="B39" t="s">
        <v>61</v>
      </c>
      <c r="C39" t="s">
        <v>120</v>
      </c>
      <c r="D39">
        <v>9.23</v>
      </c>
      <c r="E39">
        <v>11.08</v>
      </c>
      <c r="F39">
        <v>12.93</v>
      </c>
      <c r="G39">
        <v>14.77</v>
      </c>
      <c r="H39">
        <v>16.62</v>
      </c>
      <c r="I39">
        <v>20.309999999999999</v>
      </c>
      <c r="J39">
        <v>24.01</v>
      </c>
      <c r="K39">
        <v>27.7</v>
      </c>
      <c r="L39">
        <v>33.24</v>
      </c>
      <c r="M39" s="6">
        <v>8000</v>
      </c>
    </row>
    <row r="40" spans="1:13" x14ac:dyDescent="0.4">
      <c r="A40">
        <v>37</v>
      </c>
      <c r="B40" t="s">
        <v>63</v>
      </c>
      <c r="C40" t="s">
        <v>120</v>
      </c>
      <c r="D40">
        <v>13.58</v>
      </c>
      <c r="E40">
        <v>16.29</v>
      </c>
      <c r="F40">
        <v>19.010000000000002</v>
      </c>
      <c r="G40">
        <v>21.72</v>
      </c>
      <c r="H40">
        <v>24.44</v>
      </c>
      <c r="I40">
        <v>29.87</v>
      </c>
      <c r="J40">
        <v>35.299999999999997</v>
      </c>
      <c r="K40">
        <v>40.729999999999997</v>
      </c>
      <c r="L40">
        <v>48.88</v>
      </c>
      <c r="M40" s="6">
        <v>2750</v>
      </c>
    </row>
    <row r="41" spans="1:13" x14ac:dyDescent="0.4">
      <c r="A41">
        <v>38</v>
      </c>
      <c r="B41" t="s">
        <v>64</v>
      </c>
      <c r="C41" t="s">
        <v>120</v>
      </c>
      <c r="D41">
        <v>5.94</v>
      </c>
      <c r="E41">
        <v>7.12</v>
      </c>
      <c r="F41">
        <v>8.31</v>
      </c>
      <c r="G41">
        <v>9.49</v>
      </c>
      <c r="H41">
        <v>10.68</v>
      </c>
      <c r="I41">
        <v>13.05</v>
      </c>
      <c r="J41">
        <v>15.43</v>
      </c>
      <c r="K41">
        <v>17.8</v>
      </c>
      <c r="L41">
        <v>21.36</v>
      </c>
      <c r="M41">
        <v>750</v>
      </c>
    </row>
    <row r="42" spans="1:13" x14ac:dyDescent="0.4">
      <c r="A42">
        <v>39</v>
      </c>
      <c r="B42" t="s">
        <v>65</v>
      </c>
      <c r="C42" t="s">
        <v>120</v>
      </c>
      <c r="D42">
        <v>14.06</v>
      </c>
      <c r="E42">
        <v>16.87</v>
      </c>
      <c r="F42">
        <v>19.68</v>
      </c>
      <c r="G42">
        <v>22.49</v>
      </c>
      <c r="H42">
        <v>25.3</v>
      </c>
      <c r="I42">
        <v>30.92</v>
      </c>
      <c r="J42">
        <v>36.54</v>
      </c>
      <c r="K42">
        <v>42.17</v>
      </c>
      <c r="L42">
        <v>50.6</v>
      </c>
      <c r="M42" s="6">
        <v>8000</v>
      </c>
    </row>
    <row r="43" spans="1:13" x14ac:dyDescent="0.4">
      <c r="A43">
        <v>40</v>
      </c>
      <c r="B43" t="s">
        <v>66</v>
      </c>
      <c r="C43" t="s">
        <v>120</v>
      </c>
      <c r="D43">
        <v>16.690000000000001</v>
      </c>
      <c r="E43">
        <v>20.03</v>
      </c>
      <c r="F43">
        <v>23.37</v>
      </c>
      <c r="G43">
        <v>26.71</v>
      </c>
      <c r="H43">
        <v>30.05</v>
      </c>
      <c r="I43">
        <v>36.729999999999997</v>
      </c>
      <c r="J43">
        <v>43.41</v>
      </c>
      <c r="K43">
        <v>50.08</v>
      </c>
      <c r="L43">
        <v>60.1</v>
      </c>
      <c r="M43" s="6">
        <v>41815</v>
      </c>
    </row>
    <row r="44" spans="1:13" x14ac:dyDescent="0.4">
      <c r="A44">
        <v>41</v>
      </c>
      <c r="B44" t="s">
        <v>67</v>
      </c>
      <c r="C44" t="s">
        <v>120</v>
      </c>
      <c r="D44">
        <v>5.66</v>
      </c>
      <c r="E44">
        <v>6.79</v>
      </c>
      <c r="F44">
        <v>7.92</v>
      </c>
      <c r="G44">
        <v>9.0500000000000007</v>
      </c>
      <c r="H44">
        <v>10.18</v>
      </c>
      <c r="I44">
        <v>12.44</v>
      </c>
      <c r="J44">
        <v>14.7</v>
      </c>
      <c r="K44">
        <v>16.97</v>
      </c>
      <c r="L44">
        <v>20.36</v>
      </c>
      <c r="M44" s="6">
        <v>1750</v>
      </c>
    </row>
    <row r="45" spans="1:13" x14ac:dyDescent="0.4">
      <c r="A45">
        <v>42</v>
      </c>
      <c r="B45" t="s">
        <v>68</v>
      </c>
      <c r="C45" t="s">
        <v>120</v>
      </c>
      <c r="D45">
        <v>17.36</v>
      </c>
      <c r="E45">
        <v>20.83</v>
      </c>
      <c r="F45">
        <v>24.31</v>
      </c>
      <c r="G45">
        <v>27.78</v>
      </c>
      <c r="H45">
        <v>31.25</v>
      </c>
      <c r="I45">
        <v>38.19</v>
      </c>
      <c r="J45">
        <v>45.14</v>
      </c>
      <c r="K45">
        <v>52.08</v>
      </c>
      <c r="L45">
        <v>62.5</v>
      </c>
      <c r="M45" s="6">
        <v>5000</v>
      </c>
    </row>
    <row r="46" spans="1:13" x14ac:dyDescent="0.4">
      <c r="A46">
        <v>43</v>
      </c>
      <c r="B46" t="s">
        <v>69</v>
      </c>
      <c r="C46" t="s">
        <v>120</v>
      </c>
      <c r="D46">
        <v>8.4499999999999993</v>
      </c>
      <c r="E46">
        <v>10.130000000000001</v>
      </c>
      <c r="F46">
        <v>11.82</v>
      </c>
      <c r="G46">
        <v>13.51</v>
      </c>
      <c r="H46">
        <v>15.2</v>
      </c>
      <c r="I46">
        <v>18.579999999999998</v>
      </c>
      <c r="J46">
        <v>21.96</v>
      </c>
      <c r="K46">
        <v>25.33</v>
      </c>
      <c r="L46">
        <v>30.4</v>
      </c>
      <c r="M46" s="6">
        <v>6500</v>
      </c>
    </row>
    <row r="47" spans="1:13" x14ac:dyDescent="0.4">
      <c r="A47">
        <v>61</v>
      </c>
      <c r="B47" t="s">
        <v>15</v>
      </c>
      <c r="C47" t="s">
        <v>120</v>
      </c>
      <c r="D47">
        <v>11.84</v>
      </c>
      <c r="E47">
        <v>14.21</v>
      </c>
      <c r="F47">
        <v>16.57</v>
      </c>
      <c r="G47">
        <v>18.940000000000001</v>
      </c>
      <c r="H47">
        <v>21.31</v>
      </c>
      <c r="I47">
        <v>26.05</v>
      </c>
      <c r="J47">
        <v>30.78</v>
      </c>
      <c r="K47">
        <v>35.520000000000003</v>
      </c>
      <c r="L47">
        <v>42.62</v>
      </c>
      <c r="M47" s="6">
        <v>1500</v>
      </c>
    </row>
    <row r="48" spans="1:13" x14ac:dyDescent="0.4">
      <c r="A48">
        <v>62</v>
      </c>
      <c r="B48" t="s">
        <v>21</v>
      </c>
      <c r="C48" t="s">
        <v>120</v>
      </c>
      <c r="D48">
        <v>5.18</v>
      </c>
      <c r="E48">
        <v>6.21</v>
      </c>
      <c r="F48">
        <v>7.25</v>
      </c>
      <c r="G48">
        <v>8.2799999999999994</v>
      </c>
      <c r="H48">
        <v>9.32</v>
      </c>
      <c r="I48">
        <v>11.39</v>
      </c>
      <c r="J48">
        <v>13.46</v>
      </c>
      <c r="K48">
        <v>15.53</v>
      </c>
      <c r="L48">
        <v>18.64</v>
      </c>
      <c r="M48" s="6">
        <v>10000</v>
      </c>
    </row>
    <row r="49" spans="1:13" x14ac:dyDescent="0.4">
      <c r="A49">
        <v>63</v>
      </c>
      <c r="B49" t="s">
        <v>29</v>
      </c>
      <c r="C49" t="s">
        <v>120</v>
      </c>
      <c r="D49">
        <v>16.86</v>
      </c>
      <c r="E49">
        <v>20.23</v>
      </c>
      <c r="F49">
        <v>23.6</v>
      </c>
      <c r="G49">
        <v>26.97</v>
      </c>
      <c r="H49">
        <v>30.34</v>
      </c>
      <c r="I49">
        <v>37.08</v>
      </c>
      <c r="J49">
        <v>43.82</v>
      </c>
      <c r="K49">
        <v>50.57</v>
      </c>
      <c r="L49">
        <v>60.68</v>
      </c>
      <c r="M49" s="6">
        <v>41000</v>
      </c>
    </row>
    <row r="50" spans="1:13" x14ac:dyDescent="0.4">
      <c r="A50">
        <v>65</v>
      </c>
      <c r="B50" t="s">
        <v>32</v>
      </c>
      <c r="C50" t="s">
        <v>120</v>
      </c>
      <c r="D50">
        <v>11.79</v>
      </c>
      <c r="E50">
        <v>14.15</v>
      </c>
      <c r="F50">
        <v>16.510000000000002</v>
      </c>
      <c r="G50">
        <v>18.87</v>
      </c>
      <c r="H50">
        <v>21.23</v>
      </c>
      <c r="I50">
        <v>25.95</v>
      </c>
      <c r="J50">
        <v>30.67</v>
      </c>
      <c r="K50">
        <v>35.380000000000003</v>
      </c>
      <c r="L50">
        <v>42.46</v>
      </c>
      <c r="M50" s="6">
        <v>2700</v>
      </c>
    </row>
    <row r="51" spans="1:13" x14ac:dyDescent="0.4">
      <c r="A51">
        <v>66</v>
      </c>
      <c r="B51" t="s">
        <v>34</v>
      </c>
      <c r="C51" t="s">
        <v>120</v>
      </c>
      <c r="D51">
        <v>6.33</v>
      </c>
      <c r="E51">
        <v>7.59</v>
      </c>
      <c r="F51">
        <v>8.86</v>
      </c>
      <c r="G51">
        <v>10.119999999999999</v>
      </c>
      <c r="H51">
        <v>11.39</v>
      </c>
      <c r="I51">
        <v>13.92</v>
      </c>
      <c r="J51">
        <v>16.45</v>
      </c>
      <c r="K51">
        <v>18.98</v>
      </c>
      <c r="L51">
        <v>22.78</v>
      </c>
      <c r="M51" s="6">
        <v>15000</v>
      </c>
    </row>
    <row r="52" spans="1:13" x14ac:dyDescent="0.4">
      <c r="A52">
        <v>68</v>
      </c>
      <c r="B52" t="s">
        <v>36</v>
      </c>
      <c r="C52" t="s">
        <v>120</v>
      </c>
      <c r="D52">
        <v>6.45</v>
      </c>
      <c r="E52">
        <v>7.74</v>
      </c>
      <c r="F52">
        <v>9.0299999999999994</v>
      </c>
      <c r="G52">
        <v>10.32</v>
      </c>
      <c r="H52">
        <v>11.61</v>
      </c>
      <c r="I52">
        <v>14.19</v>
      </c>
      <c r="J52">
        <v>16.77</v>
      </c>
      <c r="K52">
        <v>19.350000000000001</v>
      </c>
      <c r="L52">
        <v>23.22</v>
      </c>
      <c r="M52" s="6">
        <v>1500</v>
      </c>
    </row>
    <row r="53" spans="1:13" x14ac:dyDescent="0.4">
      <c r="A53">
        <v>69</v>
      </c>
      <c r="B53" t="s">
        <v>39</v>
      </c>
      <c r="C53" t="s">
        <v>120</v>
      </c>
      <c r="D53">
        <v>8.6300000000000008</v>
      </c>
      <c r="E53">
        <v>10.36</v>
      </c>
      <c r="F53">
        <v>12.09</v>
      </c>
      <c r="G53">
        <v>13.81</v>
      </c>
      <c r="H53">
        <v>15.54</v>
      </c>
      <c r="I53">
        <v>18.989999999999998</v>
      </c>
      <c r="J53">
        <v>22.45</v>
      </c>
      <c r="K53">
        <v>25.9</v>
      </c>
      <c r="L53">
        <v>31.08</v>
      </c>
      <c r="M53" s="6">
        <v>25000</v>
      </c>
    </row>
    <row r="54" spans="1:13" x14ac:dyDescent="0.4">
      <c r="A54">
        <v>71</v>
      </c>
      <c r="B54" t="s">
        <v>43</v>
      </c>
      <c r="C54" t="s">
        <v>120</v>
      </c>
      <c r="D54">
        <v>23.59</v>
      </c>
      <c r="E54">
        <v>28.3</v>
      </c>
      <c r="F54">
        <v>33.020000000000003</v>
      </c>
      <c r="G54">
        <v>37.729999999999997</v>
      </c>
      <c r="H54">
        <v>42.45</v>
      </c>
      <c r="I54">
        <v>51.88</v>
      </c>
      <c r="J54">
        <v>61.32</v>
      </c>
      <c r="K54">
        <v>70.75</v>
      </c>
      <c r="L54">
        <v>84.9</v>
      </c>
      <c r="M54" s="6">
        <v>20000</v>
      </c>
    </row>
    <row r="55" spans="1:13" x14ac:dyDescent="0.4">
      <c r="A55">
        <v>73</v>
      </c>
      <c r="B55" t="s">
        <v>126</v>
      </c>
      <c r="C55" t="s">
        <v>120</v>
      </c>
      <c r="D55">
        <v>12.13</v>
      </c>
      <c r="E55">
        <v>14.55</v>
      </c>
      <c r="F55">
        <v>16.98</v>
      </c>
      <c r="G55">
        <v>19.399999999999999</v>
      </c>
      <c r="H55">
        <v>21.83</v>
      </c>
      <c r="I55">
        <v>26.68</v>
      </c>
      <c r="J55">
        <v>31.53</v>
      </c>
      <c r="K55">
        <v>36.380000000000003</v>
      </c>
      <c r="L55">
        <v>43.66</v>
      </c>
      <c r="M55" s="6">
        <v>2500</v>
      </c>
    </row>
    <row r="56" spans="1:13" x14ac:dyDescent="0.4">
      <c r="A56">
        <v>74</v>
      </c>
      <c r="B56" t="s">
        <v>52</v>
      </c>
      <c r="C56" t="s">
        <v>120</v>
      </c>
      <c r="D56">
        <v>11.71</v>
      </c>
      <c r="E56">
        <v>14.05</v>
      </c>
      <c r="F56">
        <v>16.399999999999999</v>
      </c>
      <c r="G56">
        <v>18.739999999999998</v>
      </c>
      <c r="H56">
        <v>21.08</v>
      </c>
      <c r="I56">
        <v>25.76</v>
      </c>
      <c r="J56">
        <v>30.45</v>
      </c>
      <c r="K56">
        <v>35.130000000000003</v>
      </c>
      <c r="L56">
        <v>42.16</v>
      </c>
      <c r="M56" s="6">
        <v>8000</v>
      </c>
    </row>
    <row r="57" spans="1:13" x14ac:dyDescent="0.4">
      <c r="A57">
        <v>75</v>
      </c>
      <c r="B57" t="s">
        <v>62</v>
      </c>
      <c r="C57" t="s">
        <v>120</v>
      </c>
      <c r="D57">
        <v>7.65</v>
      </c>
      <c r="E57">
        <v>9.17</v>
      </c>
      <c r="F57">
        <v>10.7</v>
      </c>
      <c r="G57">
        <v>12.23</v>
      </c>
      <c r="H57">
        <v>13.76</v>
      </c>
      <c r="I57">
        <v>16.82</v>
      </c>
      <c r="J57">
        <v>19.88</v>
      </c>
      <c r="K57">
        <v>22.93</v>
      </c>
      <c r="L57">
        <v>27.52</v>
      </c>
      <c r="M57" s="6">
        <v>3500</v>
      </c>
    </row>
    <row r="58" spans="1:13" x14ac:dyDescent="0.4">
      <c r="A58">
        <v>76</v>
      </c>
      <c r="B58" t="s">
        <v>70</v>
      </c>
      <c r="C58" t="s">
        <v>120</v>
      </c>
      <c r="D58">
        <v>11.78</v>
      </c>
      <c r="E58">
        <v>14.13</v>
      </c>
      <c r="F58">
        <v>16.489999999999998</v>
      </c>
      <c r="G58">
        <v>18.84</v>
      </c>
      <c r="H58">
        <v>21.2</v>
      </c>
      <c r="I58">
        <v>25.91</v>
      </c>
      <c r="J58">
        <v>30.62</v>
      </c>
      <c r="K58">
        <v>35.33</v>
      </c>
      <c r="L58">
        <v>42.4</v>
      </c>
      <c r="M58" s="6">
        <v>3500</v>
      </c>
    </row>
    <row r="59" spans="1:13" x14ac:dyDescent="0.4">
      <c r="A59" t="s">
        <v>127</v>
      </c>
      <c r="B59" t="s">
        <v>128</v>
      </c>
      <c r="C59" t="s">
        <v>120</v>
      </c>
      <c r="D59">
        <v>7.3</v>
      </c>
      <c r="E59">
        <v>8.76</v>
      </c>
      <c r="F59">
        <v>10.220000000000001</v>
      </c>
      <c r="G59">
        <v>11.68</v>
      </c>
      <c r="H59">
        <v>13.14</v>
      </c>
      <c r="I59">
        <v>16.059999999999999</v>
      </c>
      <c r="J59">
        <v>18.98</v>
      </c>
      <c r="K59">
        <v>21.9</v>
      </c>
      <c r="L59">
        <v>26.28</v>
      </c>
      <c r="M59" s="6">
        <v>207691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6"/>
  <sheetViews>
    <sheetView workbookViewId="0">
      <selection activeCell="Q5" sqref="Q5"/>
    </sheetView>
  </sheetViews>
  <sheetFormatPr defaultRowHeight="14.6" x14ac:dyDescent="0.4"/>
  <cols>
    <col min="1" max="1" width="22.53515625" customWidth="1"/>
    <col min="2" max="2" width="8.69140625" style="10" customWidth="1"/>
    <col min="3" max="3" width="10.69140625" style="11" customWidth="1"/>
    <col min="4" max="12" width="8.69140625" style="6" customWidth="1"/>
  </cols>
  <sheetData>
    <row r="1" spans="1:12" x14ac:dyDescent="0.4">
      <c r="A1" s="9"/>
      <c r="L1" s="12" t="s">
        <v>103</v>
      </c>
    </row>
    <row r="3" spans="1:12" x14ac:dyDescent="0.4">
      <c r="A3" t="s">
        <v>0</v>
      </c>
      <c r="B3" s="13" t="s">
        <v>1</v>
      </c>
      <c r="C3" s="14" t="s">
        <v>2</v>
      </c>
      <c r="D3" s="15" t="s">
        <v>3</v>
      </c>
      <c r="E3" s="15" t="s">
        <v>4</v>
      </c>
      <c r="F3" s="15" t="s">
        <v>5</v>
      </c>
      <c r="G3" s="15" t="s">
        <v>6</v>
      </c>
      <c r="H3" s="15" t="s">
        <v>3</v>
      </c>
      <c r="I3" s="15" t="s">
        <v>7</v>
      </c>
      <c r="J3" s="15" t="s">
        <v>8</v>
      </c>
      <c r="K3" s="15" t="s">
        <v>9</v>
      </c>
      <c r="L3" s="15" t="s">
        <v>10</v>
      </c>
    </row>
    <row r="5" spans="1:12" x14ac:dyDescent="0.4">
      <c r="A5" t="s">
        <v>11</v>
      </c>
      <c r="B5" s="10">
        <f>'[1]Appendix 3'!B5</f>
        <v>47658</v>
      </c>
      <c r="C5" s="11">
        <f>'[1]Appendix 3'!C5</f>
        <v>48686936</v>
      </c>
      <c r="D5" s="6">
        <f>'[1]Appendix 3'!D5</f>
        <v>1021.5899953837761</v>
      </c>
      <c r="E5" s="6">
        <f>D5/9*6</f>
        <v>681.05999692251737</v>
      </c>
      <c r="F5" s="6">
        <f>D5/9*7</f>
        <v>794.56999640960362</v>
      </c>
      <c r="G5" s="6">
        <f>D5/9*8</f>
        <v>908.07999589668987</v>
      </c>
      <c r="H5" s="6">
        <f>D5</f>
        <v>1021.5899953837761</v>
      </c>
      <c r="I5" s="6">
        <f>D5/9*11</f>
        <v>1248.6099943579486</v>
      </c>
      <c r="J5" s="6">
        <f>D5/9*13</f>
        <v>1475.6299933321211</v>
      </c>
      <c r="K5" s="6">
        <f>D5/9*15</f>
        <v>1702.6499923062936</v>
      </c>
      <c r="L5" s="6">
        <f>D5/9*18</f>
        <v>2043.1799907675522</v>
      </c>
    </row>
    <row r="6" spans="1:12" x14ac:dyDescent="0.4">
      <c r="A6" t="s">
        <v>71</v>
      </c>
      <c r="B6" s="10">
        <f>B5</f>
        <v>47658</v>
      </c>
      <c r="C6" s="11">
        <f>D6*B6</f>
        <v>5387260.3200000003</v>
      </c>
      <c r="D6" s="16">
        <v>113.04</v>
      </c>
      <c r="E6" s="6">
        <f>D6/9*6</f>
        <v>75.36</v>
      </c>
      <c r="F6" s="6">
        <f>D6/9*7</f>
        <v>87.92</v>
      </c>
      <c r="G6" s="6">
        <f>D6/9*8</f>
        <v>100.48</v>
      </c>
      <c r="H6" s="6">
        <f>D6</f>
        <v>113.04</v>
      </c>
      <c r="I6" s="6">
        <f>D6/9*11</f>
        <v>138.16</v>
      </c>
      <c r="J6" s="6">
        <f>D6/9*13</f>
        <v>163.28</v>
      </c>
      <c r="K6" s="6">
        <f>D6/9*15</f>
        <v>188.4</v>
      </c>
      <c r="L6" s="6">
        <f>D6/9*18</f>
        <v>226.08</v>
      </c>
    </row>
    <row r="8" spans="1:12" x14ac:dyDescent="0.4">
      <c r="A8" t="s">
        <v>14</v>
      </c>
      <c r="B8" s="21">
        <v>152.5</v>
      </c>
      <c r="C8" s="11">
        <v>1700</v>
      </c>
      <c r="D8" s="6">
        <f t="shared" ref="D8:D63" si="0">ROUND(C8/B8,2)</f>
        <v>11.15</v>
      </c>
      <c r="E8" s="6">
        <f>ROUND($D8/9*6,2)+E$5+E$6</f>
        <v>763.84999692251733</v>
      </c>
      <c r="F8" s="6">
        <f>ROUND($D8/9*7,2)+F$5+F$6</f>
        <v>891.15999640960354</v>
      </c>
      <c r="G8" s="6">
        <f>ROUND($D8/9*8,2)+G$5+G$6</f>
        <v>1018.4699958966899</v>
      </c>
      <c r="H8" s="6">
        <f>ROUND($D8/9*9,2)+H$5+H$6</f>
        <v>1145.7799953837762</v>
      </c>
      <c r="I8" s="6">
        <f>ROUND($D8/9*11,2)+I$5+I$6</f>
        <v>1400.3999943579488</v>
      </c>
      <c r="J8" s="6">
        <f>ROUND($D8/9*13,2)+J$5+J$6</f>
        <v>1655.019993332121</v>
      </c>
      <c r="K8" s="6">
        <f>ROUND($D8/9*15,2)+K$5+K$6</f>
        <v>1909.6299923062936</v>
      </c>
      <c r="L8" s="6">
        <f>ROUND($D8/9*18,2)+L$5+L$6</f>
        <v>2291.5599907675523</v>
      </c>
    </row>
    <row r="9" spans="1:12" x14ac:dyDescent="0.4">
      <c r="A9" t="s">
        <v>15</v>
      </c>
      <c r="B9" s="21">
        <v>71.099999999999994</v>
      </c>
      <c r="C9" s="11">
        <v>1750</v>
      </c>
      <c r="D9" s="6">
        <f t="shared" si="0"/>
        <v>24.61</v>
      </c>
      <c r="E9" s="6">
        <f t="shared" ref="E9:E63" si="1">ROUND($D9/9*6,2)+E$5+E$6</f>
        <v>772.82999692251735</v>
      </c>
      <c r="F9" s="6">
        <f t="shared" ref="F9:F63" si="2">ROUND($D9/9*7,2)+F$5+F$6</f>
        <v>901.62999640960356</v>
      </c>
      <c r="G9" s="6">
        <f t="shared" ref="G9:G63" si="3">ROUND($D9/9*8,2)+G$5+G$6</f>
        <v>1030.4399958966899</v>
      </c>
      <c r="H9" s="6">
        <f t="shared" ref="H9:H63" si="4">ROUND($D9/9*9,2)+H$5+H$6</f>
        <v>1159.239995383776</v>
      </c>
      <c r="I9" s="6">
        <f t="shared" ref="I9:I63" si="5">ROUND($D9/9*11,2)+I$5+I$6</f>
        <v>1416.8499943579486</v>
      </c>
      <c r="J9" s="6">
        <f t="shared" ref="J9:J63" si="6">ROUND($D9/9*13,2)+J$5+J$6</f>
        <v>1674.459993332121</v>
      </c>
      <c r="K9" s="6">
        <f t="shared" ref="K9:K63" si="7">ROUND($D9/9*15,2)+K$5+K$6</f>
        <v>1932.0699923062937</v>
      </c>
      <c r="L9" s="6">
        <f t="shared" ref="L9:L63" si="8">ROUND($D9/9*18,2)+L$5+L$6</f>
        <v>2318.479990767552</v>
      </c>
    </row>
    <row r="10" spans="1:12" x14ac:dyDescent="0.4">
      <c r="A10" t="s">
        <v>16</v>
      </c>
      <c r="B10" s="21">
        <v>218.7</v>
      </c>
      <c r="C10" s="11">
        <v>3500</v>
      </c>
      <c r="D10" s="6">
        <f t="shared" si="0"/>
        <v>16</v>
      </c>
      <c r="E10" s="6">
        <f t="shared" si="1"/>
        <v>767.08999692251734</v>
      </c>
      <c r="F10" s="6">
        <f t="shared" si="2"/>
        <v>894.92999640960363</v>
      </c>
      <c r="G10" s="6">
        <f t="shared" si="3"/>
        <v>1022.7799958966899</v>
      </c>
      <c r="H10" s="6">
        <f t="shared" si="4"/>
        <v>1150.6299953837761</v>
      </c>
      <c r="I10" s="6">
        <f t="shared" si="5"/>
        <v>1406.3299943579486</v>
      </c>
      <c r="J10" s="6">
        <f t="shared" si="6"/>
        <v>1662.019993332121</v>
      </c>
      <c r="K10" s="6">
        <f t="shared" si="7"/>
        <v>1917.7199923062938</v>
      </c>
      <c r="L10" s="6">
        <f t="shared" si="8"/>
        <v>2301.2599907675522</v>
      </c>
    </row>
    <row r="11" spans="1:12" x14ac:dyDescent="0.4">
      <c r="A11" t="s">
        <v>92</v>
      </c>
      <c r="B11" s="21">
        <v>512</v>
      </c>
      <c r="C11" s="11">
        <v>9000</v>
      </c>
      <c r="D11" s="6">
        <f t="shared" si="0"/>
        <v>17.579999999999998</v>
      </c>
      <c r="E11" s="6">
        <f t="shared" si="1"/>
        <v>768.13999692251741</v>
      </c>
      <c r="F11" s="6">
        <f t="shared" si="2"/>
        <v>896.15999640960354</v>
      </c>
      <c r="G11" s="6">
        <f t="shared" si="3"/>
        <v>1024.1899958966899</v>
      </c>
      <c r="H11" s="6">
        <f t="shared" si="4"/>
        <v>1152.209995383776</v>
      </c>
      <c r="I11" s="6">
        <f t="shared" si="5"/>
        <v>1408.2599943579487</v>
      </c>
      <c r="J11" s="6">
        <f t="shared" si="6"/>
        <v>1664.2999933321212</v>
      </c>
      <c r="K11" s="6">
        <f t="shared" si="7"/>
        <v>1920.3499923062936</v>
      </c>
      <c r="L11" s="6">
        <f t="shared" si="8"/>
        <v>2304.419990767552</v>
      </c>
    </row>
    <row r="12" spans="1:12" x14ac:dyDescent="0.4">
      <c r="A12" t="s">
        <v>19</v>
      </c>
      <c r="B12" s="21">
        <v>942.5</v>
      </c>
      <c r="C12" s="11">
        <v>8000</v>
      </c>
      <c r="D12" s="6">
        <f t="shared" si="0"/>
        <v>8.49</v>
      </c>
      <c r="E12" s="6">
        <f t="shared" si="1"/>
        <v>762.07999692251735</v>
      </c>
      <c r="F12" s="6">
        <f t="shared" si="2"/>
        <v>889.0899964096036</v>
      </c>
      <c r="G12" s="6">
        <f t="shared" si="3"/>
        <v>1016.1099958966898</v>
      </c>
      <c r="H12" s="6">
        <f t="shared" si="4"/>
        <v>1143.1199953837761</v>
      </c>
      <c r="I12" s="6">
        <f t="shared" si="5"/>
        <v>1397.1499943579488</v>
      </c>
      <c r="J12" s="6">
        <f t="shared" si="6"/>
        <v>1651.1699933321211</v>
      </c>
      <c r="K12" s="6">
        <f t="shared" si="7"/>
        <v>1905.1999923062938</v>
      </c>
      <c r="L12" s="6">
        <f t="shared" si="8"/>
        <v>2286.2399907675522</v>
      </c>
    </row>
    <row r="13" spans="1:12" x14ac:dyDescent="0.4">
      <c r="A13" t="s">
        <v>93</v>
      </c>
      <c r="B13" s="21">
        <v>3016.7</v>
      </c>
      <c r="C13" s="22">
        <v>119426</v>
      </c>
      <c r="D13" s="6">
        <f t="shared" si="0"/>
        <v>39.590000000000003</v>
      </c>
      <c r="E13" s="6">
        <f t="shared" si="1"/>
        <v>782.80999692251737</v>
      </c>
      <c r="F13" s="6">
        <f t="shared" si="2"/>
        <v>913.27999640960354</v>
      </c>
      <c r="G13" s="6">
        <f t="shared" si="3"/>
        <v>1043.7499958966898</v>
      </c>
      <c r="H13" s="6">
        <f t="shared" si="4"/>
        <v>1174.219995383776</v>
      </c>
      <c r="I13" s="6">
        <f t="shared" si="5"/>
        <v>1435.1599943579488</v>
      </c>
      <c r="J13" s="6">
        <f t="shared" si="6"/>
        <v>1696.0999933321211</v>
      </c>
      <c r="K13" s="6">
        <f t="shared" si="7"/>
        <v>1957.0299923062937</v>
      </c>
      <c r="L13" s="6">
        <f t="shared" si="8"/>
        <v>2348.439990767552</v>
      </c>
    </row>
    <row r="14" spans="1:12" x14ac:dyDescent="0.4">
      <c r="A14" t="s">
        <v>21</v>
      </c>
      <c r="B14" s="21">
        <v>1057.5</v>
      </c>
      <c r="C14" s="22">
        <v>27650</v>
      </c>
      <c r="D14" s="6">
        <f t="shared" si="0"/>
        <v>26.15</v>
      </c>
      <c r="E14" s="6">
        <f t="shared" si="1"/>
        <v>773.84999692251733</v>
      </c>
      <c r="F14" s="6">
        <f t="shared" si="2"/>
        <v>902.82999640960361</v>
      </c>
      <c r="G14" s="6">
        <f t="shared" si="3"/>
        <v>1031.7999958966898</v>
      </c>
      <c r="H14" s="6">
        <f t="shared" si="4"/>
        <v>1160.7799953837762</v>
      </c>
      <c r="I14" s="6">
        <f t="shared" si="5"/>
        <v>1418.7299943579487</v>
      </c>
      <c r="J14" s="6">
        <f t="shared" si="6"/>
        <v>1676.6799933321211</v>
      </c>
      <c r="K14" s="6">
        <f t="shared" si="7"/>
        <v>1934.6299923062936</v>
      </c>
      <c r="L14" s="6">
        <f t="shared" si="8"/>
        <v>2321.5599907675523</v>
      </c>
    </row>
    <row r="15" spans="1:12" x14ac:dyDescent="0.4">
      <c r="A15" t="s">
        <v>22</v>
      </c>
      <c r="B15" s="21">
        <v>191.9</v>
      </c>
      <c r="C15" s="11">
        <v>3200</v>
      </c>
      <c r="D15" s="6">
        <f t="shared" si="0"/>
        <v>16.68</v>
      </c>
      <c r="E15" s="6">
        <f t="shared" si="1"/>
        <v>767.53999692251739</v>
      </c>
      <c r="F15" s="6">
        <f t="shared" si="2"/>
        <v>895.4599964096036</v>
      </c>
      <c r="G15" s="6">
        <f t="shared" si="3"/>
        <v>1023.3899958966899</v>
      </c>
      <c r="H15" s="6">
        <f t="shared" si="4"/>
        <v>1151.3099953837761</v>
      </c>
      <c r="I15" s="6">
        <f t="shared" si="5"/>
        <v>1407.1599943579488</v>
      </c>
      <c r="J15" s="6">
        <f t="shared" si="6"/>
        <v>1662.999993332121</v>
      </c>
      <c r="K15" s="6">
        <f t="shared" si="7"/>
        <v>1918.8499923062936</v>
      </c>
      <c r="L15" s="6">
        <f t="shared" si="8"/>
        <v>2302.6199907675523</v>
      </c>
    </row>
    <row r="16" spans="1:12" x14ac:dyDescent="0.4">
      <c r="A16" t="s">
        <v>23</v>
      </c>
      <c r="B16" s="21">
        <v>3769.3</v>
      </c>
      <c r="C16" s="11">
        <v>84500</v>
      </c>
      <c r="D16" s="6">
        <f t="shared" si="0"/>
        <v>22.42</v>
      </c>
      <c r="E16" s="6">
        <f t="shared" si="1"/>
        <v>771.36999692251743</v>
      </c>
      <c r="F16" s="6">
        <f t="shared" si="2"/>
        <v>899.92999640960363</v>
      </c>
      <c r="G16" s="6">
        <f t="shared" si="3"/>
        <v>1028.4899958966898</v>
      </c>
      <c r="H16" s="6">
        <f t="shared" si="4"/>
        <v>1157.0499953837761</v>
      </c>
      <c r="I16" s="6">
        <f t="shared" si="5"/>
        <v>1414.1699943579488</v>
      </c>
      <c r="J16" s="6">
        <f t="shared" si="6"/>
        <v>1671.2899933321212</v>
      </c>
      <c r="K16" s="6">
        <f t="shared" si="7"/>
        <v>1928.4199923062936</v>
      </c>
      <c r="L16" s="6">
        <f t="shared" si="8"/>
        <v>2314.0999907675523</v>
      </c>
    </row>
    <row r="17" spans="1:12" x14ac:dyDescent="0.4">
      <c r="A17" t="s">
        <v>94</v>
      </c>
      <c r="B17" s="21">
        <v>1635.7</v>
      </c>
      <c r="C17" s="11">
        <v>41000</v>
      </c>
      <c r="D17" s="6">
        <f t="shared" si="0"/>
        <v>25.07</v>
      </c>
      <c r="E17" s="6">
        <f t="shared" si="1"/>
        <v>773.12999692251742</v>
      </c>
      <c r="F17" s="6">
        <f t="shared" si="2"/>
        <v>901.98999640960358</v>
      </c>
      <c r="G17" s="6">
        <f t="shared" si="3"/>
        <v>1030.8399958966897</v>
      </c>
      <c r="H17" s="6">
        <f t="shared" si="4"/>
        <v>1159.699995383776</v>
      </c>
      <c r="I17" s="6">
        <f t="shared" si="5"/>
        <v>1417.4099943579488</v>
      </c>
      <c r="J17" s="6">
        <f t="shared" si="6"/>
        <v>1675.1199933321211</v>
      </c>
      <c r="K17" s="6">
        <f t="shared" si="7"/>
        <v>1932.8299923062937</v>
      </c>
      <c r="L17" s="6">
        <f t="shared" si="8"/>
        <v>2319.399990767552</v>
      </c>
    </row>
    <row r="18" spans="1:12" x14ac:dyDescent="0.4">
      <c r="A18" t="s">
        <v>25</v>
      </c>
      <c r="B18" s="21">
        <v>1643.9</v>
      </c>
      <c r="C18" s="11">
        <v>70000</v>
      </c>
      <c r="D18" s="6">
        <f t="shared" si="0"/>
        <v>42.58</v>
      </c>
      <c r="E18" s="6">
        <f t="shared" si="1"/>
        <v>784.80999692251737</v>
      </c>
      <c r="F18" s="6">
        <f t="shared" si="2"/>
        <v>915.60999640960358</v>
      </c>
      <c r="G18" s="6">
        <f t="shared" si="3"/>
        <v>1046.4099958966899</v>
      </c>
      <c r="H18" s="6">
        <f t="shared" si="4"/>
        <v>1177.209995383776</v>
      </c>
      <c r="I18" s="6">
        <f t="shared" si="5"/>
        <v>1438.8099943579487</v>
      </c>
      <c r="J18" s="6">
        <f t="shared" si="6"/>
        <v>1700.4099933321211</v>
      </c>
      <c r="K18" s="6">
        <f t="shared" si="7"/>
        <v>1962.0199923062937</v>
      </c>
      <c r="L18" s="6">
        <f t="shared" si="8"/>
        <v>2354.419990767552</v>
      </c>
    </row>
    <row r="19" spans="1:12" x14ac:dyDescent="0.4">
      <c r="A19" t="s">
        <v>26</v>
      </c>
      <c r="B19" s="21">
        <v>388.2</v>
      </c>
      <c r="C19" s="11">
        <v>9000</v>
      </c>
      <c r="D19" s="6">
        <f t="shared" si="0"/>
        <v>23.18</v>
      </c>
      <c r="E19" s="6">
        <f t="shared" si="1"/>
        <v>771.86999692251743</v>
      </c>
      <c r="F19" s="6">
        <f t="shared" si="2"/>
        <v>900.51999640960355</v>
      </c>
      <c r="G19" s="6">
        <f t="shared" si="3"/>
        <v>1029.1599958966899</v>
      </c>
      <c r="H19" s="6">
        <f t="shared" si="4"/>
        <v>1157.8099953837761</v>
      </c>
      <c r="I19" s="6">
        <f t="shared" si="5"/>
        <v>1415.0999943579486</v>
      </c>
      <c r="J19" s="6">
        <f t="shared" si="6"/>
        <v>1672.3899933321211</v>
      </c>
      <c r="K19" s="6">
        <f t="shared" si="7"/>
        <v>1929.6799923062938</v>
      </c>
      <c r="L19" s="6">
        <f t="shared" si="8"/>
        <v>2315.6199907675523</v>
      </c>
    </row>
    <row r="20" spans="1:12" x14ac:dyDescent="0.4">
      <c r="A20" t="s">
        <v>27</v>
      </c>
      <c r="B20" s="21">
        <v>974</v>
      </c>
      <c r="C20" s="11">
        <v>29500</v>
      </c>
      <c r="D20" s="6">
        <f t="shared" si="0"/>
        <v>30.29</v>
      </c>
      <c r="E20" s="6">
        <f t="shared" si="1"/>
        <v>776.60999692251744</v>
      </c>
      <c r="F20" s="6">
        <f t="shared" si="2"/>
        <v>906.04999640960352</v>
      </c>
      <c r="G20" s="6">
        <f t="shared" si="3"/>
        <v>1035.4799958966898</v>
      </c>
      <c r="H20" s="6">
        <f t="shared" si="4"/>
        <v>1164.919995383776</v>
      </c>
      <c r="I20" s="6">
        <f t="shared" si="5"/>
        <v>1423.7899943579487</v>
      </c>
      <c r="J20" s="6">
        <f t="shared" si="6"/>
        <v>1682.6599933321211</v>
      </c>
      <c r="K20" s="6">
        <f t="shared" si="7"/>
        <v>1941.5299923062937</v>
      </c>
      <c r="L20" s="6">
        <f t="shared" si="8"/>
        <v>2329.8399907675521</v>
      </c>
    </row>
    <row r="21" spans="1:12" x14ac:dyDescent="0.4">
      <c r="A21" t="s">
        <v>95</v>
      </c>
      <c r="B21" s="21">
        <v>154.30000000000001</v>
      </c>
      <c r="C21" s="5">
        <v>2653</v>
      </c>
      <c r="D21" s="6">
        <f t="shared" si="0"/>
        <v>17.190000000000001</v>
      </c>
      <c r="E21" s="6">
        <f t="shared" si="1"/>
        <v>767.87999692251742</v>
      </c>
      <c r="F21" s="6">
        <f t="shared" si="2"/>
        <v>895.85999640960358</v>
      </c>
      <c r="G21" s="6">
        <f t="shared" si="3"/>
        <v>1023.8399958966899</v>
      </c>
      <c r="H21" s="6">
        <f t="shared" si="4"/>
        <v>1151.8199953837761</v>
      </c>
      <c r="I21" s="6">
        <f t="shared" si="5"/>
        <v>1407.7799943579487</v>
      </c>
      <c r="J21" s="6">
        <f t="shared" si="6"/>
        <v>1663.739993332121</v>
      </c>
      <c r="K21" s="6">
        <f t="shared" si="7"/>
        <v>1919.6999923062938</v>
      </c>
      <c r="L21" s="6">
        <f t="shared" si="8"/>
        <v>2303.6399907675523</v>
      </c>
    </row>
    <row r="22" spans="1:12" x14ac:dyDescent="0.4">
      <c r="A22" t="s">
        <v>29</v>
      </c>
      <c r="B22" s="21">
        <v>1381.3</v>
      </c>
      <c r="C22" s="11">
        <v>64000</v>
      </c>
      <c r="D22" s="6">
        <f t="shared" si="0"/>
        <v>46.33</v>
      </c>
      <c r="E22" s="6">
        <f t="shared" si="1"/>
        <v>787.30999692251737</v>
      </c>
      <c r="F22" s="6">
        <f t="shared" si="2"/>
        <v>918.51999640960355</v>
      </c>
      <c r="G22" s="6">
        <f t="shared" si="3"/>
        <v>1049.7399958966898</v>
      </c>
      <c r="H22" s="6">
        <f t="shared" si="4"/>
        <v>1180.959995383776</v>
      </c>
      <c r="I22" s="6">
        <f t="shared" si="5"/>
        <v>1443.3999943579488</v>
      </c>
      <c r="J22" s="6">
        <f t="shared" si="6"/>
        <v>1705.8299933321211</v>
      </c>
      <c r="K22" s="6">
        <f t="shared" si="7"/>
        <v>1968.2699923062937</v>
      </c>
      <c r="L22" s="6">
        <f t="shared" si="8"/>
        <v>2361.919990767552</v>
      </c>
    </row>
    <row r="23" spans="1:12" x14ac:dyDescent="0.4">
      <c r="A23" t="s">
        <v>30</v>
      </c>
      <c r="B23" s="21">
        <v>44.2</v>
      </c>
      <c r="C23" s="11">
        <v>700</v>
      </c>
      <c r="D23" s="6">
        <f t="shared" si="0"/>
        <v>15.84</v>
      </c>
      <c r="E23" s="6">
        <f t="shared" si="1"/>
        <v>766.97999692251733</v>
      </c>
      <c r="F23" s="6">
        <f t="shared" si="2"/>
        <v>894.80999640960363</v>
      </c>
      <c r="G23" s="6">
        <f t="shared" si="3"/>
        <v>1022.6399958966899</v>
      </c>
      <c r="H23" s="6">
        <f t="shared" si="4"/>
        <v>1150.469995383776</v>
      </c>
      <c r="I23" s="6">
        <f t="shared" si="5"/>
        <v>1406.1299943579486</v>
      </c>
      <c r="J23" s="6">
        <f t="shared" si="6"/>
        <v>1661.7899933321212</v>
      </c>
      <c r="K23" s="6">
        <f t="shared" si="7"/>
        <v>1917.4499923062938</v>
      </c>
      <c r="L23" s="6">
        <f t="shared" si="8"/>
        <v>2300.939990767552</v>
      </c>
    </row>
    <row r="24" spans="1:12" x14ac:dyDescent="0.4">
      <c r="A24" t="s">
        <v>31</v>
      </c>
      <c r="B24" s="21">
        <v>194.1</v>
      </c>
      <c r="C24" s="11">
        <v>2500</v>
      </c>
      <c r="D24" s="6">
        <f t="shared" si="0"/>
        <v>12.88</v>
      </c>
      <c r="E24" s="6">
        <f t="shared" si="1"/>
        <v>765.00999692251742</v>
      </c>
      <c r="F24" s="6">
        <f t="shared" si="2"/>
        <v>892.50999640960356</v>
      </c>
      <c r="G24" s="6">
        <f t="shared" si="3"/>
        <v>1020.0099958966899</v>
      </c>
      <c r="H24" s="6">
        <f t="shared" si="4"/>
        <v>1147.5099953837762</v>
      </c>
      <c r="I24" s="6">
        <f t="shared" si="5"/>
        <v>1402.5099943579487</v>
      </c>
      <c r="J24" s="6">
        <f t="shared" si="6"/>
        <v>1657.509993332121</v>
      </c>
      <c r="K24" s="6">
        <f t="shared" si="7"/>
        <v>1912.5199923062937</v>
      </c>
      <c r="L24" s="6">
        <f t="shared" si="8"/>
        <v>2295.0199907675524</v>
      </c>
    </row>
    <row r="25" spans="1:12" x14ac:dyDescent="0.4">
      <c r="A25" t="s">
        <v>32</v>
      </c>
      <c r="B25" s="21">
        <v>127</v>
      </c>
      <c r="C25" s="11">
        <v>2835</v>
      </c>
      <c r="D25" s="6">
        <f t="shared" si="0"/>
        <v>22.32</v>
      </c>
      <c r="E25" s="6">
        <f t="shared" si="1"/>
        <v>771.29999692251738</v>
      </c>
      <c r="F25" s="6">
        <f t="shared" si="2"/>
        <v>899.84999640960359</v>
      </c>
      <c r="G25" s="6">
        <f t="shared" si="3"/>
        <v>1028.3999958966899</v>
      </c>
      <c r="H25" s="6">
        <f t="shared" si="4"/>
        <v>1156.949995383776</v>
      </c>
      <c r="I25" s="6">
        <f t="shared" si="5"/>
        <v>1414.0499943579487</v>
      </c>
      <c r="J25" s="6">
        <f t="shared" si="6"/>
        <v>1671.1499933321211</v>
      </c>
      <c r="K25" s="6">
        <f t="shared" si="7"/>
        <v>1928.2499923062937</v>
      </c>
      <c r="L25" s="6">
        <f t="shared" si="8"/>
        <v>2313.899990767552</v>
      </c>
    </row>
    <row r="26" spans="1:12" x14ac:dyDescent="0.4">
      <c r="A26" t="s">
        <v>33</v>
      </c>
      <c r="B26" s="21">
        <v>157</v>
      </c>
      <c r="C26" s="11">
        <v>1000</v>
      </c>
      <c r="D26" s="6">
        <f t="shared" si="0"/>
        <v>6.37</v>
      </c>
      <c r="E26" s="6">
        <f t="shared" si="1"/>
        <v>760.66999692251738</v>
      </c>
      <c r="F26" s="6">
        <f t="shared" si="2"/>
        <v>887.43999640960362</v>
      </c>
      <c r="G26" s="6">
        <f t="shared" si="3"/>
        <v>1014.2199958966899</v>
      </c>
      <c r="H26" s="6">
        <f t="shared" si="4"/>
        <v>1140.999995383776</v>
      </c>
      <c r="I26" s="6">
        <f t="shared" si="5"/>
        <v>1394.5599943579487</v>
      </c>
      <c r="J26" s="6">
        <f t="shared" si="6"/>
        <v>1648.1099933321211</v>
      </c>
      <c r="K26" s="6">
        <f t="shared" si="7"/>
        <v>1901.6699923062936</v>
      </c>
      <c r="L26" s="6">
        <f t="shared" si="8"/>
        <v>2281.9999907675519</v>
      </c>
    </row>
    <row r="27" spans="1:12" x14ac:dyDescent="0.4">
      <c r="A27" t="s">
        <v>96</v>
      </c>
      <c r="B27" s="21">
        <v>1319.9</v>
      </c>
      <c r="C27" s="11">
        <v>24000</v>
      </c>
      <c r="D27" s="6">
        <f t="shared" si="0"/>
        <v>18.18</v>
      </c>
      <c r="E27" s="6">
        <f t="shared" si="1"/>
        <v>768.53999692251739</v>
      </c>
      <c r="F27" s="6">
        <f t="shared" si="2"/>
        <v>896.62999640960356</v>
      </c>
      <c r="G27" s="6">
        <f t="shared" si="3"/>
        <v>1024.7199958966899</v>
      </c>
      <c r="H27" s="6">
        <f t="shared" si="4"/>
        <v>1152.8099953837761</v>
      </c>
      <c r="I27" s="6">
        <f t="shared" si="5"/>
        <v>1408.9899943579487</v>
      </c>
      <c r="J27" s="6">
        <f t="shared" si="6"/>
        <v>1665.1699933321211</v>
      </c>
      <c r="K27" s="6">
        <f t="shared" si="7"/>
        <v>1921.3499923062936</v>
      </c>
      <c r="L27" s="6">
        <f t="shared" si="8"/>
        <v>2305.6199907675523</v>
      </c>
    </row>
    <row r="28" spans="1:12" x14ac:dyDescent="0.4">
      <c r="A28" t="s">
        <v>35</v>
      </c>
      <c r="B28" s="21">
        <v>487.3</v>
      </c>
      <c r="C28" s="23">
        <v>9000</v>
      </c>
      <c r="D28" s="6">
        <f t="shared" si="0"/>
        <v>18.47</v>
      </c>
      <c r="E28" s="6">
        <f t="shared" si="1"/>
        <v>768.72999692251733</v>
      </c>
      <c r="F28" s="6">
        <f t="shared" si="2"/>
        <v>896.85999640960358</v>
      </c>
      <c r="G28" s="6">
        <f t="shared" si="3"/>
        <v>1024.9799958966898</v>
      </c>
      <c r="H28" s="6">
        <f t="shared" si="4"/>
        <v>1153.0999953837761</v>
      </c>
      <c r="I28" s="6">
        <f t="shared" si="5"/>
        <v>1409.3399943579486</v>
      </c>
      <c r="J28" s="6">
        <f t="shared" si="6"/>
        <v>1665.5899933321211</v>
      </c>
      <c r="K28" s="6">
        <f t="shared" si="7"/>
        <v>1921.8299923062937</v>
      </c>
      <c r="L28" s="6">
        <f t="shared" si="8"/>
        <v>2306.1999907675522</v>
      </c>
    </row>
    <row r="29" spans="1:12" x14ac:dyDescent="0.4">
      <c r="A29" t="s">
        <v>97</v>
      </c>
      <c r="B29" s="21">
        <v>130</v>
      </c>
      <c r="C29" s="11">
        <v>1800</v>
      </c>
      <c r="D29" s="6">
        <f t="shared" si="0"/>
        <v>13.85</v>
      </c>
      <c r="E29" s="6">
        <f t="shared" si="1"/>
        <v>765.6499969225174</v>
      </c>
      <c r="F29" s="6">
        <f t="shared" si="2"/>
        <v>893.25999640960356</v>
      </c>
      <c r="G29" s="6">
        <f t="shared" si="3"/>
        <v>1020.8699958966898</v>
      </c>
      <c r="H29" s="6">
        <f t="shared" si="4"/>
        <v>1148.479995383776</v>
      </c>
      <c r="I29" s="6">
        <f t="shared" si="5"/>
        <v>1403.6999943579488</v>
      </c>
      <c r="J29" s="6">
        <f t="shared" si="6"/>
        <v>1658.9199933321211</v>
      </c>
      <c r="K29" s="6">
        <f t="shared" si="7"/>
        <v>1914.1299923062936</v>
      </c>
      <c r="L29" s="6">
        <f t="shared" si="8"/>
        <v>2296.959990767552</v>
      </c>
    </row>
    <row r="30" spans="1:12" x14ac:dyDescent="0.4">
      <c r="A30" t="s">
        <v>37</v>
      </c>
      <c r="B30" s="21">
        <v>735.4</v>
      </c>
      <c r="C30" s="11">
        <v>26500</v>
      </c>
      <c r="D30" s="6">
        <f t="shared" si="0"/>
        <v>36.03</v>
      </c>
      <c r="E30" s="6">
        <f t="shared" si="1"/>
        <v>780.43999692251737</v>
      </c>
      <c r="F30" s="6">
        <f t="shared" si="2"/>
        <v>910.50999640960356</v>
      </c>
      <c r="G30" s="6">
        <f t="shared" si="3"/>
        <v>1040.5899958966897</v>
      </c>
      <c r="H30" s="6">
        <f t="shared" si="4"/>
        <v>1170.659995383776</v>
      </c>
      <c r="I30" s="6">
        <f t="shared" si="5"/>
        <v>1430.8099943579487</v>
      </c>
      <c r="J30" s="6">
        <f t="shared" si="6"/>
        <v>1690.949993332121</v>
      </c>
      <c r="K30" s="6">
        <f t="shared" si="7"/>
        <v>1951.0999923062936</v>
      </c>
      <c r="L30" s="6">
        <f t="shared" si="8"/>
        <v>2341.3199907675521</v>
      </c>
    </row>
    <row r="31" spans="1:12" x14ac:dyDescent="0.4">
      <c r="A31" t="s">
        <v>38</v>
      </c>
      <c r="B31" s="21">
        <v>717.3</v>
      </c>
      <c r="C31" s="11">
        <v>16500</v>
      </c>
      <c r="D31" s="6">
        <f t="shared" si="0"/>
        <v>23</v>
      </c>
      <c r="E31" s="6">
        <f t="shared" si="1"/>
        <v>771.74999692251743</v>
      </c>
      <c r="F31" s="6">
        <f t="shared" si="2"/>
        <v>900.37999640960356</v>
      </c>
      <c r="G31" s="6">
        <f t="shared" si="3"/>
        <v>1028.9999958966898</v>
      </c>
      <c r="H31" s="6">
        <f t="shared" si="4"/>
        <v>1157.6299953837761</v>
      </c>
      <c r="I31" s="6">
        <f t="shared" si="5"/>
        <v>1414.8799943579486</v>
      </c>
      <c r="J31" s="6">
        <f t="shared" si="6"/>
        <v>1672.1299933321211</v>
      </c>
      <c r="K31" s="6">
        <f t="shared" si="7"/>
        <v>1929.3799923062936</v>
      </c>
      <c r="L31" s="6">
        <f t="shared" si="8"/>
        <v>2315.2599907675522</v>
      </c>
    </row>
    <row r="32" spans="1:12" x14ac:dyDescent="0.4">
      <c r="A32" t="s">
        <v>39</v>
      </c>
      <c r="B32" s="21">
        <v>1676.5</v>
      </c>
      <c r="C32" s="11">
        <v>35000</v>
      </c>
      <c r="D32" s="6">
        <f t="shared" si="0"/>
        <v>20.88</v>
      </c>
      <c r="E32" s="6">
        <f t="shared" si="1"/>
        <v>770.33999692251734</v>
      </c>
      <c r="F32" s="6">
        <f t="shared" si="2"/>
        <v>898.72999640960359</v>
      </c>
      <c r="G32" s="6">
        <f t="shared" si="3"/>
        <v>1027.1199958966897</v>
      </c>
      <c r="H32" s="6">
        <f t="shared" si="4"/>
        <v>1155.5099953837762</v>
      </c>
      <c r="I32" s="6">
        <f t="shared" si="5"/>
        <v>1412.2899943579487</v>
      </c>
      <c r="J32" s="6">
        <f t="shared" si="6"/>
        <v>1669.0699933321212</v>
      </c>
      <c r="K32" s="6">
        <f t="shared" si="7"/>
        <v>1925.8499923062936</v>
      </c>
      <c r="L32" s="6">
        <f t="shared" si="8"/>
        <v>2311.0199907675524</v>
      </c>
    </row>
    <row r="33" spans="1:12" x14ac:dyDescent="0.4">
      <c r="A33" t="s">
        <v>40</v>
      </c>
      <c r="B33" s="21">
        <v>763.7</v>
      </c>
      <c r="C33" s="11">
        <v>15000</v>
      </c>
      <c r="D33" s="6">
        <f t="shared" si="0"/>
        <v>19.64</v>
      </c>
      <c r="E33" s="6">
        <f t="shared" si="1"/>
        <v>769.50999692251742</v>
      </c>
      <c r="F33" s="6">
        <f t="shared" si="2"/>
        <v>897.76999640960355</v>
      </c>
      <c r="G33" s="6">
        <f t="shared" si="3"/>
        <v>1026.0199958966898</v>
      </c>
      <c r="H33" s="6">
        <f t="shared" si="4"/>
        <v>1154.2699953837762</v>
      </c>
      <c r="I33" s="6">
        <f t="shared" si="5"/>
        <v>1410.7699943579487</v>
      </c>
      <c r="J33" s="6">
        <f t="shared" si="6"/>
        <v>1667.279993332121</v>
      </c>
      <c r="K33" s="6">
        <f t="shared" si="7"/>
        <v>1923.7799923062937</v>
      </c>
      <c r="L33" s="6">
        <f t="shared" si="8"/>
        <v>2308.5399907675524</v>
      </c>
    </row>
    <row r="34" spans="1:12" x14ac:dyDescent="0.4">
      <c r="A34" t="s">
        <v>41</v>
      </c>
      <c r="B34" s="21">
        <v>41.2</v>
      </c>
      <c r="C34" s="11">
        <v>150</v>
      </c>
      <c r="D34" s="6">
        <f t="shared" si="0"/>
        <v>3.64</v>
      </c>
      <c r="E34" s="6">
        <f t="shared" si="1"/>
        <v>758.84999692251733</v>
      </c>
      <c r="F34" s="6">
        <f t="shared" si="2"/>
        <v>885.31999640960362</v>
      </c>
      <c r="G34" s="6">
        <f t="shared" si="3"/>
        <v>1011.7999958966899</v>
      </c>
      <c r="H34" s="6">
        <f t="shared" si="4"/>
        <v>1138.2699953837762</v>
      </c>
      <c r="I34" s="6">
        <f t="shared" si="5"/>
        <v>1391.2199943579487</v>
      </c>
      <c r="J34" s="6">
        <f t="shared" si="6"/>
        <v>1644.1699933321211</v>
      </c>
      <c r="K34" s="6">
        <f t="shared" si="7"/>
        <v>1897.1199923062936</v>
      </c>
      <c r="L34" s="6">
        <f t="shared" si="8"/>
        <v>2276.5399907675524</v>
      </c>
    </row>
    <row r="35" spans="1:12" x14ac:dyDescent="0.4">
      <c r="A35" t="s">
        <v>42</v>
      </c>
      <c r="B35" s="21">
        <v>37.1</v>
      </c>
      <c r="C35" s="11">
        <v>700</v>
      </c>
      <c r="D35" s="6">
        <f t="shared" si="0"/>
        <v>18.87</v>
      </c>
      <c r="E35" s="6">
        <f t="shared" si="1"/>
        <v>768.99999692251743</v>
      </c>
      <c r="F35" s="6">
        <f t="shared" si="2"/>
        <v>897.16999640960353</v>
      </c>
      <c r="G35" s="6">
        <f t="shared" si="3"/>
        <v>1025.3299958966898</v>
      </c>
      <c r="H35" s="6">
        <f t="shared" si="4"/>
        <v>1153.499995383776</v>
      </c>
      <c r="I35" s="6">
        <f t="shared" si="5"/>
        <v>1409.8299943579486</v>
      </c>
      <c r="J35" s="6">
        <f t="shared" si="6"/>
        <v>1666.1699933321211</v>
      </c>
      <c r="K35" s="6">
        <f t="shared" si="7"/>
        <v>1922.4999923062937</v>
      </c>
      <c r="L35" s="6">
        <f t="shared" si="8"/>
        <v>2306.9999907675519</v>
      </c>
    </row>
    <row r="36" spans="1:12" x14ac:dyDescent="0.4">
      <c r="A36" t="s">
        <v>43</v>
      </c>
      <c r="B36" s="21">
        <v>481.7</v>
      </c>
      <c r="C36" s="11">
        <v>20000</v>
      </c>
      <c r="D36" s="6">
        <f t="shared" si="0"/>
        <v>41.52</v>
      </c>
      <c r="E36" s="6">
        <f t="shared" si="1"/>
        <v>784.09999692251733</v>
      </c>
      <c r="F36" s="6">
        <f t="shared" si="2"/>
        <v>914.77999640960354</v>
      </c>
      <c r="G36" s="6">
        <f t="shared" si="3"/>
        <v>1045.4699958966899</v>
      </c>
      <c r="H36" s="6">
        <f t="shared" si="4"/>
        <v>1176.1499953837761</v>
      </c>
      <c r="I36" s="6">
        <f t="shared" si="5"/>
        <v>1437.5199943579487</v>
      </c>
      <c r="J36" s="6">
        <f t="shared" si="6"/>
        <v>1698.8799933321211</v>
      </c>
      <c r="K36" s="6">
        <f t="shared" si="7"/>
        <v>1960.2499923062937</v>
      </c>
      <c r="L36" s="6">
        <f t="shared" si="8"/>
        <v>2352.2999907675521</v>
      </c>
    </row>
    <row r="37" spans="1:12" x14ac:dyDescent="0.4">
      <c r="A37" t="s">
        <v>98</v>
      </c>
      <c r="B37" s="21">
        <v>137.6</v>
      </c>
      <c r="C37" s="11">
        <v>1800</v>
      </c>
      <c r="D37" s="6">
        <f t="shared" si="0"/>
        <v>13.08</v>
      </c>
      <c r="E37" s="6">
        <f t="shared" si="1"/>
        <v>765.13999692251741</v>
      </c>
      <c r="F37" s="6">
        <f t="shared" si="2"/>
        <v>892.65999640960354</v>
      </c>
      <c r="G37" s="6">
        <f t="shared" si="3"/>
        <v>1020.1899958966899</v>
      </c>
      <c r="H37" s="6">
        <f t="shared" si="4"/>
        <v>1147.709995383776</v>
      </c>
      <c r="I37" s="6">
        <f t="shared" si="5"/>
        <v>1402.7599943579487</v>
      </c>
      <c r="J37" s="6">
        <f t="shared" si="6"/>
        <v>1657.7999933321212</v>
      </c>
      <c r="K37" s="6">
        <f t="shared" si="7"/>
        <v>1912.8499923062936</v>
      </c>
      <c r="L37" s="6">
        <f t="shared" si="8"/>
        <v>2295.419990767552</v>
      </c>
    </row>
    <row r="38" spans="1:12" x14ac:dyDescent="0.4">
      <c r="A38" t="s">
        <v>45</v>
      </c>
      <c r="B38" s="21">
        <v>904.2</v>
      </c>
      <c r="C38" s="11">
        <v>25000</v>
      </c>
      <c r="D38" s="6">
        <f t="shared" si="0"/>
        <v>27.65</v>
      </c>
      <c r="E38" s="6">
        <f t="shared" si="1"/>
        <v>774.84999692251733</v>
      </c>
      <c r="F38" s="6">
        <f t="shared" si="2"/>
        <v>903.99999640960357</v>
      </c>
      <c r="G38" s="6">
        <f t="shared" si="3"/>
        <v>1033.1399958966899</v>
      </c>
      <c r="H38" s="6">
        <f t="shared" si="4"/>
        <v>1162.2799953837762</v>
      </c>
      <c r="I38" s="6">
        <f t="shared" si="5"/>
        <v>1420.5599943579487</v>
      </c>
      <c r="J38" s="6">
        <f t="shared" si="6"/>
        <v>1678.8499933321211</v>
      </c>
      <c r="K38" s="6">
        <f t="shared" si="7"/>
        <v>1937.1299923062936</v>
      </c>
      <c r="L38" s="6">
        <f t="shared" si="8"/>
        <v>2324.5599907675523</v>
      </c>
    </row>
    <row r="39" spans="1:12" x14ac:dyDescent="0.4">
      <c r="A39" t="s">
        <v>99</v>
      </c>
      <c r="B39" s="21">
        <v>116.9</v>
      </c>
      <c r="C39" s="11">
        <v>2500</v>
      </c>
      <c r="D39" s="6">
        <f t="shared" si="0"/>
        <v>21.39</v>
      </c>
      <c r="E39" s="6">
        <f t="shared" si="1"/>
        <v>770.67999692251738</v>
      </c>
      <c r="F39" s="6">
        <f t="shared" si="2"/>
        <v>899.12999640960356</v>
      </c>
      <c r="G39" s="6">
        <f t="shared" si="3"/>
        <v>1027.5699958966898</v>
      </c>
      <c r="H39" s="6">
        <f t="shared" si="4"/>
        <v>1156.0199953837762</v>
      </c>
      <c r="I39" s="6">
        <f t="shared" si="5"/>
        <v>1412.9099943579488</v>
      </c>
      <c r="J39" s="6">
        <f t="shared" si="6"/>
        <v>1669.8099933321212</v>
      </c>
      <c r="K39" s="6">
        <f t="shared" si="7"/>
        <v>1926.6999923062938</v>
      </c>
      <c r="L39" s="6">
        <f t="shared" si="8"/>
        <v>2312.0399907675524</v>
      </c>
    </row>
    <row r="40" spans="1:12" x14ac:dyDescent="0.4">
      <c r="A40" t="s">
        <v>47</v>
      </c>
      <c r="B40" s="21">
        <v>38.1</v>
      </c>
      <c r="C40" s="14">
        <v>0</v>
      </c>
      <c r="D40" s="6">
        <f t="shared" si="0"/>
        <v>0</v>
      </c>
      <c r="E40" s="6">
        <f t="shared" si="1"/>
        <v>756.41999692251738</v>
      </c>
      <c r="F40" s="6">
        <f t="shared" si="2"/>
        <v>882.48999640960358</v>
      </c>
      <c r="G40" s="6">
        <f t="shared" si="3"/>
        <v>1008.5599958966899</v>
      </c>
      <c r="H40" s="6">
        <f t="shared" si="4"/>
        <v>1134.6299953837761</v>
      </c>
      <c r="I40" s="6">
        <f t="shared" si="5"/>
        <v>1386.7699943579487</v>
      </c>
      <c r="J40" s="6">
        <f t="shared" si="6"/>
        <v>1638.9099933321211</v>
      </c>
      <c r="K40" s="6">
        <f t="shared" si="7"/>
        <v>1891.0499923062937</v>
      </c>
      <c r="L40" s="6">
        <f t="shared" si="8"/>
        <v>2269.2599907675522</v>
      </c>
    </row>
    <row r="41" spans="1:12" x14ac:dyDescent="0.4">
      <c r="A41" t="s">
        <v>48</v>
      </c>
      <c r="B41" s="21">
        <v>66.7</v>
      </c>
      <c r="C41" s="11">
        <v>1350</v>
      </c>
      <c r="D41" s="6">
        <f t="shared" si="0"/>
        <v>20.239999999999998</v>
      </c>
      <c r="E41" s="6">
        <f t="shared" si="1"/>
        <v>769.90999692251739</v>
      </c>
      <c r="F41" s="6">
        <f t="shared" si="2"/>
        <v>898.22999640960359</v>
      </c>
      <c r="G41" s="6">
        <f t="shared" si="3"/>
        <v>1026.5499958966898</v>
      </c>
      <c r="H41" s="6">
        <f t="shared" si="4"/>
        <v>1154.8699953837761</v>
      </c>
      <c r="I41" s="6">
        <f t="shared" si="5"/>
        <v>1411.5099943579487</v>
      </c>
      <c r="J41" s="6">
        <f t="shared" si="6"/>
        <v>1668.1499933321211</v>
      </c>
      <c r="K41" s="6">
        <f t="shared" si="7"/>
        <v>1924.7799923062937</v>
      </c>
      <c r="L41" s="6">
        <f t="shared" si="8"/>
        <v>2309.7399907675522</v>
      </c>
    </row>
    <row r="42" spans="1:12" x14ac:dyDescent="0.4">
      <c r="A42" t="s">
        <v>49</v>
      </c>
      <c r="B42" s="21">
        <v>1298.5999999999999</v>
      </c>
      <c r="C42" s="11">
        <v>29000</v>
      </c>
      <c r="D42" s="6">
        <f t="shared" si="0"/>
        <v>22.33</v>
      </c>
      <c r="E42" s="6">
        <f t="shared" si="1"/>
        <v>771.30999692251737</v>
      </c>
      <c r="F42" s="6">
        <f t="shared" si="2"/>
        <v>899.85999640960358</v>
      </c>
      <c r="G42" s="6">
        <f t="shared" si="3"/>
        <v>1028.4099958966899</v>
      </c>
      <c r="H42" s="6">
        <f t="shared" si="4"/>
        <v>1156.959995383776</v>
      </c>
      <c r="I42" s="6">
        <f t="shared" si="5"/>
        <v>1414.0599943579487</v>
      </c>
      <c r="J42" s="6">
        <f t="shared" si="6"/>
        <v>1671.1599933321211</v>
      </c>
      <c r="K42" s="6">
        <f t="shared" si="7"/>
        <v>1928.2699923062937</v>
      </c>
      <c r="L42" s="6">
        <f t="shared" si="8"/>
        <v>2313.919990767552</v>
      </c>
    </row>
    <row r="43" spans="1:12" x14ac:dyDescent="0.4">
      <c r="A43" t="s">
        <v>50</v>
      </c>
      <c r="B43" s="21">
        <v>259.60000000000002</v>
      </c>
      <c r="C43" s="11">
        <v>4000</v>
      </c>
      <c r="D43" s="6">
        <f t="shared" si="0"/>
        <v>15.41</v>
      </c>
      <c r="E43" s="6">
        <f t="shared" si="1"/>
        <v>766.68999692251737</v>
      </c>
      <c r="F43" s="6">
        <f t="shared" si="2"/>
        <v>894.47999640960359</v>
      </c>
      <c r="G43" s="6">
        <f t="shared" si="3"/>
        <v>1022.2599958966899</v>
      </c>
      <c r="H43" s="6">
        <f t="shared" si="4"/>
        <v>1150.0399953837762</v>
      </c>
      <c r="I43" s="6">
        <f t="shared" si="5"/>
        <v>1405.5999943579486</v>
      </c>
      <c r="J43" s="6">
        <f t="shared" si="6"/>
        <v>1661.1699933321211</v>
      </c>
      <c r="K43" s="6">
        <f t="shared" si="7"/>
        <v>1916.7299923062938</v>
      </c>
      <c r="L43" s="6">
        <f t="shared" si="8"/>
        <v>2300.0799907675523</v>
      </c>
    </row>
    <row r="44" spans="1:12" x14ac:dyDescent="0.4">
      <c r="A44" t="s">
        <v>89</v>
      </c>
      <c r="B44" s="21">
        <v>74</v>
      </c>
      <c r="C44" s="11">
        <v>3100</v>
      </c>
      <c r="D44" s="6">
        <f t="shared" si="0"/>
        <v>41.89</v>
      </c>
      <c r="E44" s="6">
        <f t="shared" si="1"/>
        <v>784.34999692251733</v>
      </c>
      <c r="F44" s="6">
        <f t="shared" si="2"/>
        <v>915.06999640960362</v>
      </c>
      <c r="G44" s="6">
        <f t="shared" si="3"/>
        <v>1045.7999958966898</v>
      </c>
      <c r="H44" s="6">
        <f t="shared" si="4"/>
        <v>1176.5199953837762</v>
      </c>
      <c r="I44" s="6">
        <f t="shared" si="5"/>
        <v>1437.9699943579487</v>
      </c>
      <c r="J44" s="6">
        <f t="shared" si="6"/>
        <v>1699.4199933321211</v>
      </c>
      <c r="K44" s="6">
        <f t="shared" si="7"/>
        <v>1960.8699923062936</v>
      </c>
      <c r="L44" s="6">
        <f t="shared" si="8"/>
        <v>2353.0399907675524</v>
      </c>
    </row>
    <row r="45" spans="1:12" x14ac:dyDescent="0.4">
      <c r="A45" t="s">
        <v>52</v>
      </c>
      <c r="B45" s="21">
        <v>379.6</v>
      </c>
      <c r="C45" s="11">
        <v>9000</v>
      </c>
      <c r="D45" s="6">
        <f t="shared" si="0"/>
        <v>23.71</v>
      </c>
      <c r="E45" s="6">
        <f t="shared" si="1"/>
        <v>772.22999692251733</v>
      </c>
      <c r="F45" s="6">
        <f t="shared" si="2"/>
        <v>900.92999640960363</v>
      </c>
      <c r="G45" s="6">
        <f t="shared" si="3"/>
        <v>1029.6399958966899</v>
      </c>
      <c r="H45" s="6">
        <f t="shared" si="4"/>
        <v>1158.3399953837761</v>
      </c>
      <c r="I45" s="6">
        <f t="shared" si="5"/>
        <v>1415.7499943579487</v>
      </c>
      <c r="J45" s="6">
        <f t="shared" si="6"/>
        <v>1673.1599933321211</v>
      </c>
      <c r="K45" s="6">
        <f t="shared" si="7"/>
        <v>1930.5699923062937</v>
      </c>
      <c r="L45" s="6">
        <f t="shared" si="8"/>
        <v>2316.6799907675522</v>
      </c>
    </row>
    <row r="46" spans="1:12" x14ac:dyDescent="0.4">
      <c r="A46" t="s">
        <v>53</v>
      </c>
      <c r="B46" s="21">
        <v>153.30000000000001</v>
      </c>
      <c r="C46" s="11">
        <v>5000</v>
      </c>
      <c r="D46" s="6">
        <f t="shared" si="0"/>
        <v>32.619999999999997</v>
      </c>
      <c r="E46" s="6">
        <f t="shared" si="1"/>
        <v>778.16999692251738</v>
      </c>
      <c r="F46" s="6">
        <f t="shared" si="2"/>
        <v>907.85999640960358</v>
      </c>
      <c r="G46" s="6">
        <f t="shared" si="3"/>
        <v>1037.5599958966898</v>
      </c>
      <c r="H46" s="6">
        <f t="shared" si="4"/>
        <v>1167.249995383776</v>
      </c>
      <c r="I46" s="6">
        <f t="shared" si="5"/>
        <v>1426.6399943579486</v>
      </c>
      <c r="J46" s="6">
        <f t="shared" si="6"/>
        <v>1686.029993332121</v>
      </c>
      <c r="K46" s="6">
        <f t="shared" si="7"/>
        <v>1945.4199923062936</v>
      </c>
      <c r="L46" s="6">
        <f t="shared" si="8"/>
        <v>2334.4999907675519</v>
      </c>
    </row>
    <row r="47" spans="1:12" x14ac:dyDescent="0.4">
      <c r="A47" t="s">
        <v>100</v>
      </c>
      <c r="B47" s="21">
        <v>143.9</v>
      </c>
      <c r="C47" s="11">
        <v>3500</v>
      </c>
      <c r="D47" s="6">
        <f t="shared" si="0"/>
        <v>24.32</v>
      </c>
      <c r="E47" s="6">
        <f t="shared" si="1"/>
        <v>772.62999692251742</v>
      </c>
      <c r="F47" s="6">
        <f t="shared" si="2"/>
        <v>901.40999640960354</v>
      </c>
      <c r="G47" s="6">
        <f t="shared" si="3"/>
        <v>1030.1799958966899</v>
      </c>
      <c r="H47" s="6">
        <f t="shared" si="4"/>
        <v>1158.949995383776</v>
      </c>
      <c r="I47" s="6">
        <f t="shared" si="5"/>
        <v>1416.4899943579487</v>
      </c>
      <c r="J47" s="6">
        <f t="shared" si="6"/>
        <v>1674.0399933321212</v>
      </c>
      <c r="K47" s="6">
        <f t="shared" si="7"/>
        <v>1931.5799923062937</v>
      </c>
      <c r="L47" s="6">
        <f t="shared" si="8"/>
        <v>2317.899990767552</v>
      </c>
    </row>
    <row r="48" spans="1:12" x14ac:dyDescent="0.4">
      <c r="A48" t="s">
        <v>101</v>
      </c>
      <c r="B48" s="21">
        <v>83.7</v>
      </c>
      <c r="C48" s="11">
        <v>1700</v>
      </c>
      <c r="D48" s="6">
        <f t="shared" si="0"/>
        <v>20.309999999999999</v>
      </c>
      <c r="E48" s="6">
        <f t="shared" si="1"/>
        <v>769.95999692251735</v>
      </c>
      <c r="F48" s="6">
        <f t="shared" si="2"/>
        <v>898.28999640960353</v>
      </c>
      <c r="G48" s="6">
        <f t="shared" si="3"/>
        <v>1026.6099958966897</v>
      </c>
      <c r="H48" s="6">
        <f t="shared" si="4"/>
        <v>1154.939995383776</v>
      </c>
      <c r="I48" s="6">
        <f t="shared" si="5"/>
        <v>1411.5899943579486</v>
      </c>
      <c r="J48" s="6">
        <f t="shared" si="6"/>
        <v>1668.249993332121</v>
      </c>
      <c r="K48" s="6">
        <f t="shared" si="7"/>
        <v>1924.8999923062936</v>
      </c>
      <c r="L48" s="6">
        <f t="shared" si="8"/>
        <v>2309.879990767552</v>
      </c>
    </row>
    <row r="49" spans="1:12" x14ac:dyDescent="0.4">
      <c r="A49" t="s">
        <v>102</v>
      </c>
      <c r="B49" s="21">
        <v>821.5</v>
      </c>
      <c r="C49" s="11">
        <v>29630</v>
      </c>
      <c r="D49" s="6">
        <f t="shared" si="0"/>
        <v>36.07</v>
      </c>
      <c r="E49" s="6">
        <f t="shared" si="1"/>
        <v>780.46999692251734</v>
      </c>
      <c r="F49" s="6">
        <f t="shared" si="2"/>
        <v>910.53999640960353</v>
      </c>
      <c r="G49" s="6">
        <f t="shared" si="3"/>
        <v>1040.6199958966899</v>
      </c>
      <c r="H49" s="6">
        <f t="shared" si="4"/>
        <v>1170.699995383776</v>
      </c>
      <c r="I49" s="6">
        <f t="shared" si="5"/>
        <v>1430.8599943579486</v>
      </c>
      <c r="J49" s="6">
        <f t="shared" si="6"/>
        <v>1691.009993332121</v>
      </c>
      <c r="K49" s="6">
        <f t="shared" si="7"/>
        <v>1951.1699923062936</v>
      </c>
      <c r="L49" s="6">
        <f t="shared" si="8"/>
        <v>2341.399990767552</v>
      </c>
    </row>
    <row r="50" spans="1:12" x14ac:dyDescent="0.4">
      <c r="A50" t="s">
        <v>57</v>
      </c>
      <c r="B50" s="21">
        <v>15880.4</v>
      </c>
      <c r="C50" s="11">
        <f>'[1]Appendix 3'!C49</f>
        <v>212956</v>
      </c>
      <c r="D50" s="6">
        <f t="shared" si="0"/>
        <v>13.41</v>
      </c>
      <c r="E50" s="6">
        <f t="shared" si="1"/>
        <v>765.35999692251744</v>
      </c>
      <c r="F50" s="6">
        <f t="shared" si="2"/>
        <v>892.91999640960353</v>
      </c>
      <c r="G50" s="6">
        <f t="shared" si="3"/>
        <v>1020.4799958966898</v>
      </c>
      <c r="H50" s="6">
        <f t="shared" si="4"/>
        <v>1148.0399953837762</v>
      </c>
      <c r="I50" s="6">
        <f t="shared" si="5"/>
        <v>1403.1599943579488</v>
      </c>
      <c r="J50" s="6">
        <f t="shared" si="6"/>
        <v>1658.279993332121</v>
      </c>
      <c r="K50" s="6">
        <f t="shared" si="7"/>
        <v>1913.3999923062936</v>
      </c>
      <c r="L50" s="6">
        <f t="shared" si="8"/>
        <v>2296.0799907675523</v>
      </c>
    </row>
    <row r="51" spans="1:12" x14ac:dyDescent="0.4">
      <c r="A51" t="s">
        <v>58</v>
      </c>
      <c r="B51" s="21">
        <v>217.1</v>
      </c>
      <c r="C51" s="11">
        <v>5500</v>
      </c>
      <c r="D51" s="6">
        <f t="shared" si="0"/>
        <v>25.33</v>
      </c>
      <c r="E51" s="6">
        <f t="shared" si="1"/>
        <v>773.30999692251737</v>
      </c>
      <c r="F51" s="6">
        <f t="shared" si="2"/>
        <v>902.18999640960362</v>
      </c>
      <c r="G51" s="6">
        <f t="shared" si="3"/>
        <v>1031.0799958966898</v>
      </c>
      <c r="H51" s="6">
        <f t="shared" si="4"/>
        <v>1159.959995383776</v>
      </c>
      <c r="I51" s="6">
        <f t="shared" si="5"/>
        <v>1417.7299943579487</v>
      </c>
      <c r="J51" s="6">
        <f t="shared" si="6"/>
        <v>1675.499993332121</v>
      </c>
      <c r="K51" s="6">
        <f t="shared" si="7"/>
        <v>1933.2699923062937</v>
      </c>
      <c r="L51" s="6">
        <f t="shared" si="8"/>
        <v>2319.919990767552</v>
      </c>
    </row>
    <row r="52" spans="1:12" x14ac:dyDescent="0.4">
      <c r="A52" t="s">
        <v>82</v>
      </c>
      <c r="B52" s="21">
        <v>283.60000000000002</v>
      </c>
      <c r="C52" s="11">
        <v>11000</v>
      </c>
      <c r="D52" s="6">
        <f t="shared" si="0"/>
        <v>38.79</v>
      </c>
      <c r="E52" s="6">
        <f t="shared" si="1"/>
        <v>782.2799969225174</v>
      </c>
      <c r="F52" s="6">
        <f t="shared" si="2"/>
        <v>912.65999640960354</v>
      </c>
      <c r="G52" s="6">
        <f t="shared" si="3"/>
        <v>1043.0399958966898</v>
      </c>
      <c r="H52" s="6">
        <f t="shared" si="4"/>
        <v>1173.419995383776</v>
      </c>
      <c r="I52" s="6">
        <f t="shared" si="5"/>
        <v>1434.1799943579488</v>
      </c>
      <c r="J52" s="6">
        <f t="shared" si="6"/>
        <v>1694.939993332121</v>
      </c>
      <c r="K52" s="6">
        <f t="shared" si="7"/>
        <v>1955.6999923062938</v>
      </c>
      <c r="L52" s="6">
        <f t="shared" si="8"/>
        <v>2346.8399907675521</v>
      </c>
    </row>
    <row r="53" spans="1:12" x14ac:dyDescent="0.4">
      <c r="A53" t="s">
        <v>60</v>
      </c>
      <c r="B53" s="21">
        <v>96.5</v>
      </c>
      <c r="C53" s="24">
        <v>1200</v>
      </c>
      <c r="D53" s="6">
        <f t="shared" si="0"/>
        <v>12.44</v>
      </c>
      <c r="E53" s="6">
        <f t="shared" si="1"/>
        <v>764.70999692251735</v>
      </c>
      <c r="F53" s="6">
        <f t="shared" si="2"/>
        <v>892.16999640960353</v>
      </c>
      <c r="G53" s="6">
        <f t="shared" si="3"/>
        <v>1019.6199958966898</v>
      </c>
      <c r="H53" s="6">
        <f t="shared" si="4"/>
        <v>1147.0699953837761</v>
      </c>
      <c r="I53" s="6">
        <f t="shared" si="5"/>
        <v>1401.9699943579487</v>
      </c>
      <c r="J53" s="6">
        <f t="shared" si="6"/>
        <v>1656.8799933321211</v>
      </c>
      <c r="K53" s="6">
        <f t="shared" si="7"/>
        <v>1911.7799923062937</v>
      </c>
      <c r="L53" s="6">
        <f t="shared" si="8"/>
        <v>2294.1399907675523</v>
      </c>
    </row>
    <row r="54" spans="1:12" x14ac:dyDescent="0.4">
      <c r="A54" t="s">
        <v>61</v>
      </c>
      <c r="B54" s="21">
        <v>513.1</v>
      </c>
      <c r="C54" s="11">
        <v>8000</v>
      </c>
      <c r="D54" s="6">
        <f t="shared" si="0"/>
        <v>15.59</v>
      </c>
      <c r="E54" s="6">
        <f t="shared" si="1"/>
        <v>766.80999692251737</v>
      </c>
      <c r="F54" s="6">
        <f t="shared" si="2"/>
        <v>894.61999640960357</v>
      </c>
      <c r="G54" s="6">
        <f t="shared" si="3"/>
        <v>1022.4199958966899</v>
      </c>
      <c r="H54" s="6">
        <f t="shared" si="4"/>
        <v>1150.219995383776</v>
      </c>
      <c r="I54" s="6">
        <f t="shared" si="5"/>
        <v>1405.8199943579486</v>
      </c>
      <c r="J54" s="6">
        <f t="shared" si="6"/>
        <v>1661.4299933321211</v>
      </c>
      <c r="K54" s="6">
        <f t="shared" si="7"/>
        <v>1917.0299923062937</v>
      </c>
      <c r="L54" s="6">
        <f t="shared" si="8"/>
        <v>2300.439990767552</v>
      </c>
    </row>
    <row r="55" spans="1:12" x14ac:dyDescent="0.4">
      <c r="A55" t="s">
        <v>62</v>
      </c>
      <c r="B55" s="21">
        <v>256.2</v>
      </c>
      <c r="C55" s="11">
        <v>2500</v>
      </c>
      <c r="D55" s="6">
        <f t="shared" si="0"/>
        <v>9.76</v>
      </c>
      <c r="E55" s="6">
        <f t="shared" si="1"/>
        <v>762.92999692251738</v>
      </c>
      <c r="F55" s="6">
        <f t="shared" si="2"/>
        <v>890.07999640960361</v>
      </c>
      <c r="G55" s="6">
        <f t="shared" si="3"/>
        <v>1017.2399958966898</v>
      </c>
      <c r="H55" s="6">
        <f t="shared" si="4"/>
        <v>1144.3899953837761</v>
      </c>
      <c r="I55" s="6">
        <f t="shared" si="5"/>
        <v>1398.6999943579488</v>
      </c>
      <c r="J55" s="6">
        <f t="shared" si="6"/>
        <v>1653.009993332121</v>
      </c>
      <c r="K55" s="6">
        <f t="shared" si="7"/>
        <v>1907.3199923062937</v>
      </c>
      <c r="L55" s="6">
        <f t="shared" si="8"/>
        <v>2288.7799907675521</v>
      </c>
    </row>
    <row r="56" spans="1:12" x14ac:dyDescent="0.4">
      <c r="A56" t="s">
        <v>63</v>
      </c>
      <c r="B56" s="21">
        <v>111.3</v>
      </c>
      <c r="C56" s="11">
        <v>2750</v>
      </c>
      <c r="D56" s="6">
        <f t="shared" si="0"/>
        <v>24.71</v>
      </c>
      <c r="E56" s="6">
        <f t="shared" si="1"/>
        <v>772.88999692251741</v>
      </c>
      <c r="F56" s="6">
        <f t="shared" si="2"/>
        <v>901.7099964096036</v>
      </c>
      <c r="G56" s="6">
        <f t="shared" si="3"/>
        <v>1030.5199958966898</v>
      </c>
      <c r="H56" s="6">
        <f t="shared" si="4"/>
        <v>1159.3399953837761</v>
      </c>
      <c r="I56" s="6">
        <f t="shared" si="5"/>
        <v>1416.9699943579487</v>
      </c>
      <c r="J56" s="6">
        <f t="shared" si="6"/>
        <v>1674.5999933321211</v>
      </c>
      <c r="K56" s="6">
        <f t="shared" si="7"/>
        <v>1932.2299923062938</v>
      </c>
      <c r="L56" s="6">
        <f t="shared" si="8"/>
        <v>2318.6799907675522</v>
      </c>
    </row>
    <row r="57" spans="1:12" x14ac:dyDescent="0.4">
      <c r="A57" t="s">
        <v>64</v>
      </c>
      <c r="B57" s="21">
        <v>71.2</v>
      </c>
      <c r="C57" s="22">
        <v>750</v>
      </c>
      <c r="D57" s="6">
        <f t="shared" si="0"/>
        <v>10.53</v>
      </c>
      <c r="E57" s="6">
        <f t="shared" si="1"/>
        <v>763.43999692251737</v>
      </c>
      <c r="F57" s="6">
        <f t="shared" si="2"/>
        <v>890.67999640960363</v>
      </c>
      <c r="G57" s="6">
        <f t="shared" si="3"/>
        <v>1017.9199958966899</v>
      </c>
      <c r="H57" s="6">
        <f t="shared" si="4"/>
        <v>1145.159995383776</v>
      </c>
      <c r="I57" s="6">
        <f t="shared" si="5"/>
        <v>1399.6399943579486</v>
      </c>
      <c r="J57" s="6">
        <f t="shared" si="6"/>
        <v>1654.1199933321211</v>
      </c>
      <c r="K57" s="6">
        <f t="shared" si="7"/>
        <v>1908.5999923062936</v>
      </c>
      <c r="L57" s="6">
        <f t="shared" si="8"/>
        <v>2290.3199907675521</v>
      </c>
    </row>
    <row r="58" spans="1:12" x14ac:dyDescent="0.4">
      <c r="A58" t="s">
        <v>65</v>
      </c>
      <c r="B58" s="21">
        <v>316.2</v>
      </c>
      <c r="C58" s="11">
        <v>9000</v>
      </c>
      <c r="D58" s="6">
        <f t="shared" si="0"/>
        <v>28.46</v>
      </c>
      <c r="E58" s="6">
        <f t="shared" si="1"/>
        <v>775.38999692251741</v>
      </c>
      <c r="F58" s="6">
        <f t="shared" si="2"/>
        <v>904.62999640960356</v>
      </c>
      <c r="G58" s="6">
        <f t="shared" si="3"/>
        <v>1033.8599958966897</v>
      </c>
      <c r="H58" s="6">
        <f t="shared" si="4"/>
        <v>1163.0899953837761</v>
      </c>
      <c r="I58" s="6">
        <f t="shared" si="5"/>
        <v>1421.5499943579487</v>
      </c>
      <c r="J58" s="6">
        <f t="shared" si="6"/>
        <v>1680.019993332121</v>
      </c>
      <c r="K58" s="6">
        <f t="shared" si="7"/>
        <v>1938.4799923062938</v>
      </c>
      <c r="L58" s="6">
        <f t="shared" si="8"/>
        <v>2326.1799907675522</v>
      </c>
    </row>
    <row r="59" spans="1:12" x14ac:dyDescent="0.4">
      <c r="A59" t="s">
        <v>66</v>
      </c>
      <c r="B59" s="21">
        <v>1406</v>
      </c>
      <c r="C59" s="11">
        <v>51000</v>
      </c>
      <c r="D59" s="6">
        <f t="shared" si="0"/>
        <v>36.270000000000003</v>
      </c>
      <c r="E59" s="6">
        <f t="shared" si="1"/>
        <v>780.59999692251733</v>
      </c>
      <c r="F59" s="6">
        <f t="shared" si="2"/>
        <v>910.69999640960361</v>
      </c>
      <c r="G59" s="6">
        <f t="shared" si="3"/>
        <v>1040.7999958966898</v>
      </c>
      <c r="H59" s="6">
        <f t="shared" si="4"/>
        <v>1170.8999953837761</v>
      </c>
      <c r="I59" s="6">
        <f t="shared" si="5"/>
        <v>1431.0999943579486</v>
      </c>
      <c r="J59" s="6">
        <f t="shared" si="6"/>
        <v>1691.2999933321212</v>
      </c>
      <c r="K59" s="6">
        <f t="shared" si="7"/>
        <v>1951.4999923062937</v>
      </c>
      <c r="L59" s="6">
        <f t="shared" si="8"/>
        <v>2341.7999907675521</v>
      </c>
    </row>
    <row r="60" spans="1:12" x14ac:dyDescent="0.4">
      <c r="A60" t="s">
        <v>67</v>
      </c>
      <c r="B60" s="21">
        <v>178.4</v>
      </c>
      <c r="C60" s="11">
        <v>2000</v>
      </c>
      <c r="D60" s="6">
        <f t="shared" si="0"/>
        <v>11.21</v>
      </c>
      <c r="E60" s="6">
        <f t="shared" si="1"/>
        <v>763.88999692251741</v>
      </c>
      <c r="F60" s="6">
        <f t="shared" si="2"/>
        <v>891.2099964096036</v>
      </c>
      <c r="G60" s="6">
        <f t="shared" si="3"/>
        <v>1018.5199958966899</v>
      </c>
      <c r="H60" s="6">
        <f t="shared" si="4"/>
        <v>1145.8399953837761</v>
      </c>
      <c r="I60" s="6">
        <f t="shared" si="5"/>
        <v>1400.4699943579487</v>
      </c>
      <c r="J60" s="6">
        <f t="shared" si="6"/>
        <v>1655.0999933321211</v>
      </c>
      <c r="K60" s="6">
        <f t="shared" si="7"/>
        <v>1909.7299923062938</v>
      </c>
      <c r="L60" s="6">
        <f t="shared" si="8"/>
        <v>2291.6799907675522</v>
      </c>
    </row>
    <row r="61" spans="1:12" x14ac:dyDescent="0.4">
      <c r="A61" t="s">
        <v>68</v>
      </c>
      <c r="B61" s="21">
        <v>165.5</v>
      </c>
      <c r="C61" s="11">
        <v>5000</v>
      </c>
      <c r="D61" s="6">
        <f t="shared" si="0"/>
        <v>30.21</v>
      </c>
      <c r="E61" s="6">
        <f t="shared" si="1"/>
        <v>776.55999692251737</v>
      </c>
      <c r="F61" s="6">
        <f t="shared" si="2"/>
        <v>905.98999640960358</v>
      </c>
      <c r="G61" s="6">
        <f t="shared" si="3"/>
        <v>1035.4099958966899</v>
      </c>
      <c r="H61" s="6">
        <f t="shared" si="4"/>
        <v>1164.8399953837761</v>
      </c>
      <c r="I61" s="6">
        <f t="shared" si="5"/>
        <v>1423.6899943579488</v>
      </c>
      <c r="J61" s="6">
        <f t="shared" si="6"/>
        <v>1682.5499933321212</v>
      </c>
      <c r="K61" s="6">
        <f t="shared" si="7"/>
        <v>1941.3999923062936</v>
      </c>
      <c r="L61" s="6">
        <f t="shared" si="8"/>
        <v>2329.6799907675522</v>
      </c>
    </row>
    <row r="62" spans="1:12" x14ac:dyDescent="0.4">
      <c r="A62" t="s">
        <v>69</v>
      </c>
      <c r="B62" s="21">
        <v>496.1</v>
      </c>
      <c r="C62" s="11">
        <v>6500</v>
      </c>
      <c r="D62" s="6">
        <f t="shared" si="0"/>
        <v>13.1</v>
      </c>
      <c r="E62" s="6">
        <f t="shared" si="1"/>
        <v>765.1499969225174</v>
      </c>
      <c r="F62" s="6">
        <f t="shared" si="2"/>
        <v>892.67999640960363</v>
      </c>
      <c r="G62" s="6">
        <f t="shared" si="3"/>
        <v>1020.1999958966899</v>
      </c>
      <c r="H62" s="6">
        <f t="shared" si="4"/>
        <v>1147.729995383776</v>
      </c>
      <c r="I62" s="6">
        <f t="shared" si="5"/>
        <v>1402.7799943579487</v>
      </c>
      <c r="J62" s="6">
        <f t="shared" si="6"/>
        <v>1657.8299933321211</v>
      </c>
      <c r="K62" s="6">
        <f t="shared" si="7"/>
        <v>1912.8799923062936</v>
      </c>
      <c r="L62" s="6">
        <f t="shared" si="8"/>
        <v>2295.459990767552</v>
      </c>
    </row>
    <row r="63" spans="1:12" x14ac:dyDescent="0.4">
      <c r="A63" t="s">
        <v>70</v>
      </c>
      <c r="B63" s="21">
        <v>166.7</v>
      </c>
      <c r="C63" s="11">
        <v>3500</v>
      </c>
      <c r="D63" s="6">
        <f t="shared" si="0"/>
        <v>21</v>
      </c>
      <c r="E63" s="6">
        <f t="shared" si="1"/>
        <v>770.41999692251738</v>
      </c>
      <c r="F63" s="6">
        <f t="shared" si="2"/>
        <v>898.81999640960362</v>
      </c>
      <c r="G63" s="6">
        <f t="shared" si="3"/>
        <v>1027.2299958966898</v>
      </c>
      <c r="H63" s="6">
        <f t="shared" si="4"/>
        <v>1155.6299953837761</v>
      </c>
      <c r="I63" s="6">
        <f t="shared" si="5"/>
        <v>1412.4399943579488</v>
      </c>
      <c r="J63" s="6">
        <f t="shared" si="6"/>
        <v>1669.239993332121</v>
      </c>
      <c r="K63" s="6">
        <f t="shared" si="7"/>
        <v>1926.0499923062937</v>
      </c>
      <c r="L63" s="6">
        <f t="shared" si="8"/>
        <v>2311.2599907675522</v>
      </c>
    </row>
    <row r="64" spans="1:12" x14ac:dyDescent="0.4">
      <c r="B64" s="18">
        <f>SUM(B8:B63)</f>
        <v>47657.999999999985</v>
      </c>
      <c r="C64" s="19">
        <f>SUM(C8:C63)</f>
        <v>1067800</v>
      </c>
    </row>
    <row r="65" spans="3:3" x14ac:dyDescent="0.4">
      <c r="C65" s="20"/>
    </row>
    <row r="66" spans="3:3" x14ac:dyDescent="0.4">
      <c r="C66" s="2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68"/>
  <sheetViews>
    <sheetView workbookViewId="0">
      <selection activeCell="O7" sqref="O7"/>
    </sheetView>
  </sheetViews>
  <sheetFormatPr defaultRowHeight="14.6" x14ac:dyDescent="0.4"/>
  <cols>
    <col min="1" max="1" width="24.69140625" bestFit="1" customWidth="1"/>
    <col min="2" max="2" width="9.15234375" style="10"/>
    <col min="3" max="3" width="10.15234375" style="11" bestFit="1" customWidth="1"/>
    <col min="4" max="13" width="9.15234375" style="6"/>
  </cols>
  <sheetData>
    <row r="1" spans="1:13" x14ac:dyDescent="0.4">
      <c r="A1" s="9"/>
      <c r="M1" s="12" t="s">
        <v>90</v>
      </c>
    </row>
    <row r="3" spans="1:13" x14ac:dyDescent="0.4">
      <c r="A3" t="s">
        <v>0</v>
      </c>
      <c r="B3" s="13" t="s">
        <v>1</v>
      </c>
      <c r="C3" s="14" t="s">
        <v>2</v>
      </c>
      <c r="D3" s="15" t="s">
        <v>3</v>
      </c>
      <c r="E3" s="15" t="s">
        <v>91</v>
      </c>
      <c r="F3" s="15" t="s">
        <v>4</v>
      </c>
      <c r="G3" s="15" t="s">
        <v>5</v>
      </c>
      <c r="H3" s="15" t="s">
        <v>6</v>
      </c>
      <c r="I3" s="15" t="s">
        <v>3</v>
      </c>
      <c r="J3" s="15" t="s">
        <v>7</v>
      </c>
      <c r="K3" s="15" t="s">
        <v>8</v>
      </c>
      <c r="L3" s="15" t="s">
        <v>9</v>
      </c>
      <c r="M3" s="15" t="s">
        <v>10</v>
      </c>
    </row>
    <row r="5" spans="1:13" x14ac:dyDescent="0.4">
      <c r="A5" t="s">
        <v>11</v>
      </c>
      <c r="B5" s="10">
        <f>'[2]Appendix 3'!B5</f>
        <v>48942.7</v>
      </c>
      <c r="C5" s="11">
        <f>'[2]Appendix 3'!C5</f>
        <v>49902466</v>
      </c>
      <c r="D5" s="6">
        <f>'[2]Appendix 3'!D5</f>
        <v>1019.6099929100766</v>
      </c>
      <c r="E5" s="6">
        <f>D5/9*5</f>
        <v>566.44999606115357</v>
      </c>
      <c r="F5" s="6">
        <f>D5/9*6</f>
        <v>679.73999527338435</v>
      </c>
      <c r="G5" s="6">
        <f>D5/9*7</f>
        <v>793.02999448561513</v>
      </c>
      <c r="H5" s="6">
        <f>D5/9*8</f>
        <v>906.3199936978458</v>
      </c>
      <c r="I5" s="6">
        <f>D5</f>
        <v>1019.6099929100766</v>
      </c>
      <c r="J5" s="6">
        <f>D5/9*11</f>
        <v>1246.189991334538</v>
      </c>
      <c r="K5" s="6">
        <f>D5/9*13</f>
        <v>1472.7699897589994</v>
      </c>
      <c r="L5" s="6">
        <f>D5/9*15</f>
        <v>1699.3499881834609</v>
      </c>
      <c r="M5" s="6">
        <f>D5/9*18</f>
        <v>2039.2199858201529</v>
      </c>
    </row>
    <row r="6" spans="1:13" x14ac:dyDescent="0.4">
      <c r="A6" t="s">
        <v>71</v>
      </c>
      <c r="B6" s="10">
        <f>B5</f>
        <v>48942.7</v>
      </c>
      <c r="C6" s="11">
        <f>D6*B6</f>
        <v>6360593.2920000004</v>
      </c>
      <c r="D6" s="16">
        <v>129.96</v>
      </c>
      <c r="E6" s="6">
        <f>D6/9*5</f>
        <v>72.2</v>
      </c>
      <c r="F6" s="6">
        <f>D6/9*6</f>
        <v>86.640000000000015</v>
      </c>
      <c r="G6" s="6">
        <f>D6/9*7</f>
        <v>101.08000000000001</v>
      </c>
      <c r="H6" s="6">
        <f>D6/9*8</f>
        <v>115.52000000000001</v>
      </c>
      <c r="I6" s="6">
        <f>D6</f>
        <v>129.96</v>
      </c>
      <c r="J6" s="6">
        <f>D6/9*11</f>
        <v>158.84</v>
      </c>
      <c r="K6" s="6">
        <f>D6/9*13</f>
        <v>187.72000000000003</v>
      </c>
      <c r="L6" s="6">
        <f>D6/9*15</f>
        <v>216.60000000000002</v>
      </c>
      <c r="M6" s="6">
        <f>D6/9*18</f>
        <v>259.92</v>
      </c>
    </row>
    <row r="7" spans="1:13" x14ac:dyDescent="0.4">
      <c r="A7" t="s">
        <v>72</v>
      </c>
      <c r="B7" s="10">
        <f>B6</f>
        <v>48942.7</v>
      </c>
      <c r="C7" s="11">
        <f>D7*B7</f>
        <v>2996761.5209999997</v>
      </c>
      <c r="D7" s="16">
        <v>61.23</v>
      </c>
      <c r="E7" s="6">
        <f>D7/9*5</f>
        <v>34.016666666666666</v>
      </c>
      <c r="F7" s="6">
        <f>D7/9*6</f>
        <v>40.819999999999993</v>
      </c>
      <c r="G7" s="6">
        <f>D7/9*7</f>
        <v>47.623333333333328</v>
      </c>
      <c r="H7" s="6">
        <f>D7/9*8</f>
        <v>54.426666666666662</v>
      </c>
      <c r="I7" s="6">
        <f>D7</f>
        <v>61.23</v>
      </c>
      <c r="J7" s="6">
        <f>D7/9*11</f>
        <v>74.836666666666659</v>
      </c>
      <c r="K7" s="6">
        <f>D7/9*13</f>
        <v>88.443333333333328</v>
      </c>
      <c r="L7" s="6">
        <f>D7/9*15</f>
        <v>102.05</v>
      </c>
      <c r="M7" s="6">
        <f>D7/9*18</f>
        <v>122.46</v>
      </c>
    </row>
    <row r="9" spans="1:13" x14ac:dyDescent="0.4">
      <c r="A9" t="s">
        <v>14</v>
      </c>
      <c r="B9" s="17">
        <v>159.4</v>
      </c>
      <c r="C9" s="8">
        <v>2000</v>
      </c>
      <c r="D9" s="6">
        <f t="shared" ref="D9:D65" si="0">ROUND(C9/B9,2)</f>
        <v>12.55</v>
      </c>
      <c r="E9" s="6">
        <f>ROUND($D9/9*5,2)+E$5+E$6+E$7</f>
        <v>679.63666272782029</v>
      </c>
      <c r="F9" s="6">
        <f t="shared" ref="F9:F65" si="1">ROUND($D9/9*6,2)+F$5+F$6+F$7</f>
        <v>815.56999527338439</v>
      </c>
      <c r="G9" s="6">
        <f>ROUND($D9/9*7,2)+G$5+G$6+G$7</f>
        <v>951.4933278189485</v>
      </c>
      <c r="H9" s="6">
        <f>ROUND($D9/9*8,2)+H$5+H$6+H$7</f>
        <v>1087.4266603645126</v>
      </c>
      <c r="I9" s="6">
        <f>ROUND($D9/9*9,2)+I$5+I$6+I$7</f>
        <v>1223.3499929100767</v>
      </c>
      <c r="J9" s="6">
        <f>ROUND($D9/9*11,2)+J$5+J$6+J$7</f>
        <v>1495.2066580012045</v>
      </c>
      <c r="K9" s="6">
        <f>ROUND($D9/9*13,2)+K$5+K$6+K$7</f>
        <v>1767.0633230923329</v>
      </c>
      <c r="L9" s="6">
        <f>ROUND($D9/9*15,2)+L$5+L$6+L$7</f>
        <v>2038.9199881834609</v>
      </c>
      <c r="M9" s="6">
        <f>ROUND($D9/9*18,2)+M$5+M$6+M$7</f>
        <v>2446.699985820153</v>
      </c>
    </row>
    <row r="10" spans="1:13" x14ac:dyDescent="0.4">
      <c r="A10" t="s">
        <v>15</v>
      </c>
      <c r="B10" s="17">
        <v>73.099999999999994</v>
      </c>
      <c r="C10" s="8">
        <v>1750</v>
      </c>
      <c r="D10" s="6">
        <f t="shared" si="0"/>
        <v>23.94</v>
      </c>
      <c r="E10" s="6">
        <f t="shared" ref="E10:E65" si="2">ROUND($D10/9*5,2)+E$5+E$6+E$7</f>
        <v>685.96666272782022</v>
      </c>
      <c r="F10" s="6">
        <f t="shared" si="1"/>
        <v>823.15999527338431</v>
      </c>
      <c r="G10" s="6">
        <f t="shared" ref="G10:G65" si="3">ROUND($D10/9*7,2)+G$5+G$6+G$7</f>
        <v>960.35332781894851</v>
      </c>
      <c r="H10" s="6">
        <f t="shared" ref="H10:H65" si="4">ROUND($D10/9*8,2)+H$5+H$6+H$7</f>
        <v>1097.5466603645125</v>
      </c>
      <c r="I10" s="6">
        <f t="shared" ref="I10:I65" si="5">ROUND($D10/9*9,2)+I$5+I$6+I$7</f>
        <v>1234.7399929100766</v>
      </c>
      <c r="J10" s="6">
        <f t="shared" ref="J10:J65" si="6">ROUND($D10/9*11,2)+J$5+J$6+J$7</f>
        <v>1509.1266580012045</v>
      </c>
      <c r="K10" s="6">
        <f t="shared" ref="K10:K65" si="7">ROUND($D10/9*13,2)+K$5+K$6+K$7</f>
        <v>1783.5133230923327</v>
      </c>
      <c r="L10" s="6">
        <f t="shared" ref="L10:L65" si="8">ROUND($D10/9*15,2)+L$5+L$6+L$7</f>
        <v>2057.8999881834611</v>
      </c>
      <c r="M10" s="6">
        <f t="shared" ref="M10:M65" si="9">ROUND($D10/9*18,2)+M$5+M$6+M$7</f>
        <v>2469.4799858201532</v>
      </c>
    </row>
    <row r="11" spans="1:13" x14ac:dyDescent="0.4">
      <c r="A11" t="s">
        <v>16</v>
      </c>
      <c r="B11" s="17">
        <v>227.1</v>
      </c>
      <c r="C11" s="8">
        <v>5000</v>
      </c>
      <c r="D11" s="6">
        <f t="shared" si="0"/>
        <v>22.02</v>
      </c>
      <c r="E11" s="6">
        <f t="shared" si="2"/>
        <v>684.89666272782028</v>
      </c>
      <c r="F11" s="6">
        <f t="shared" si="1"/>
        <v>821.87999527338434</v>
      </c>
      <c r="G11" s="6">
        <f t="shared" si="3"/>
        <v>958.86332781894851</v>
      </c>
      <c r="H11" s="6">
        <f t="shared" si="4"/>
        <v>1095.8366603645127</v>
      </c>
      <c r="I11" s="6">
        <f t="shared" si="5"/>
        <v>1232.8199929100767</v>
      </c>
      <c r="J11" s="6">
        <f t="shared" si="6"/>
        <v>1506.7766580012046</v>
      </c>
      <c r="K11" s="6">
        <f t="shared" si="7"/>
        <v>1780.7433230923327</v>
      </c>
      <c r="L11" s="6">
        <f t="shared" si="8"/>
        <v>2054.6999881834613</v>
      </c>
      <c r="M11" s="6">
        <f t="shared" si="9"/>
        <v>2465.639985820153</v>
      </c>
    </row>
    <row r="12" spans="1:13" x14ac:dyDescent="0.4">
      <c r="A12" t="s">
        <v>17</v>
      </c>
      <c r="B12" s="17">
        <v>178.2</v>
      </c>
      <c r="C12" s="8">
        <v>4100</v>
      </c>
      <c r="D12" s="6">
        <f t="shared" si="0"/>
        <v>23.01</v>
      </c>
      <c r="E12" s="6">
        <f t="shared" si="2"/>
        <v>685.44666272782024</v>
      </c>
      <c r="F12" s="6">
        <f t="shared" si="1"/>
        <v>822.53999527338442</v>
      </c>
      <c r="G12" s="6">
        <f t="shared" si="3"/>
        <v>959.63332781894849</v>
      </c>
      <c r="H12" s="6">
        <f t="shared" si="4"/>
        <v>1096.7166603645126</v>
      </c>
      <c r="I12" s="6">
        <f t="shared" si="5"/>
        <v>1233.8099929100767</v>
      </c>
      <c r="J12" s="6">
        <f t="shared" si="6"/>
        <v>1507.9866580012044</v>
      </c>
      <c r="K12" s="6">
        <f t="shared" si="7"/>
        <v>1782.1733230923328</v>
      </c>
      <c r="L12" s="6">
        <f t="shared" si="8"/>
        <v>2056.3499881834609</v>
      </c>
      <c r="M12" s="6">
        <f t="shared" si="9"/>
        <v>2467.619985820153</v>
      </c>
    </row>
    <row r="13" spans="1:13" x14ac:dyDescent="0.4">
      <c r="A13" t="s">
        <v>92</v>
      </c>
      <c r="B13" s="17">
        <v>533.5</v>
      </c>
      <c r="C13" s="8">
        <v>10000</v>
      </c>
      <c r="D13" s="6">
        <f t="shared" si="0"/>
        <v>18.739999999999998</v>
      </c>
      <c r="E13" s="6">
        <f t="shared" si="2"/>
        <v>683.07666272782023</v>
      </c>
      <c r="F13" s="6">
        <f t="shared" si="1"/>
        <v>819.68999527338428</v>
      </c>
      <c r="G13" s="6">
        <f t="shared" si="3"/>
        <v>956.31332781894855</v>
      </c>
      <c r="H13" s="6">
        <f t="shared" si="4"/>
        <v>1092.9266603645126</v>
      </c>
      <c r="I13" s="6">
        <f t="shared" si="5"/>
        <v>1229.5399929100765</v>
      </c>
      <c r="J13" s="6">
        <f t="shared" si="6"/>
        <v>1502.7666580012046</v>
      </c>
      <c r="K13" s="6">
        <f t="shared" si="7"/>
        <v>1776.0033230923327</v>
      </c>
      <c r="L13" s="6">
        <f t="shared" si="8"/>
        <v>2049.229988183461</v>
      </c>
      <c r="M13" s="6">
        <f t="shared" si="9"/>
        <v>2459.0799858201531</v>
      </c>
    </row>
    <row r="14" spans="1:13" x14ac:dyDescent="0.4">
      <c r="A14" t="s">
        <v>19</v>
      </c>
      <c r="B14" s="17">
        <v>974.7</v>
      </c>
      <c r="C14" s="8">
        <v>8000</v>
      </c>
      <c r="D14" s="6">
        <f t="shared" si="0"/>
        <v>8.2100000000000009</v>
      </c>
      <c r="E14" s="6">
        <f t="shared" si="2"/>
        <v>677.22666272782021</v>
      </c>
      <c r="F14" s="6">
        <f t="shared" si="1"/>
        <v>812.6699952733843</v>
      </c>
      <c r="G14" s="6">
        <f t="shared" si="3"/>
        <v>948.1233278189485</v>
      </c>
      <c r="H14" s="6">
        <f t="shared" si="4"/>
        <v>1083.5666603645125</v>
      </c>
      <c r="I14" s="6">
        <f t="shared" si="5"/>
        <v>1219.0099929100766</v>
      </c>
      <c r="J14" s="6">
        <f t="shared" si="6"/>
        <v>1489.8966580012045</v>
      </c>
      <c r="K14" s="6">
        <f t="shared" si="7"/>
        <v>1760.7933230923327</v>
      </c>
      <c r="L14" s="6">
        <f t="shared" si="8"/>
        <v>2031.6799881834611</v>
      </c>
      <c r="M14" s="6">
        <f t="shared" si="9"/>
        <v>2438.0199858201531</v>
      </c>
    </row>
    <row r="15" spans="1:13" x14ac:dyDescent="0.4">
      <c r="A15" t="s">
        <v>93</v>
      </c>
      <c r="B15" s="17">
        <v>3105.1</v>
      </c>
      <c r="C15" s="8">
        <v>123234</v>
      </c>
      <c r="D15" s="6">
        <f t="shared" si="0"/>
        <v>39.69</v>
      </c>
      <c r="E15" s="6">
        <f t="shared" si="2"/>
        <v>694.71666272782022</v>
      </c>
      <c r="F15" s="6">
        <f t="shared" si="1"/>
        <v>833.65999527338431</v>
      </c>
      <c r="G15" s="6">
        <f t="shared" si="3"/>
        <v>972.60332781894851</v>
      </c>
      <c r="H15" s="6">
        <f t="shared" si="4"/>
        <v>1111.5466603645125</v>
      </c>
      <c r="I15" s="6">
        <f t="shared" si="5"/>
        <v>1250.4899929100766</v>
      </c>
      <c r="J15" s="6">
        <f t="shared" si="6"/>
        <v>1528.3766580012045</v>
      </c>
      <c r="K15" s="6">
        <f t="shared" si="7"/>
        <v>1806.2633230923327</v>
      </c>
      <c r="L15" s="6">
        <f t="shared" si="8"/>
        <v>2084.1499881834611</v>
      </c>
      <c r="M15" s="6">
        <f t="shared" si="9"/>
        <v>2500.9799858201532</v>
      </c>
    </row>
    <row r="16" spans="1:13" x14ac:dyDescent="0.4">
      <c r="A16" t="s">
        <v>21</v>
      </c>
      <c r="B16" s="17">
        <v>1094.0999999999999</v>
      </c>
      <c r="C16" s="8">
        <v>25000</v>
      </c>
      <c r="D16" s="6">
        <f t="shared" si="0"/>
        <v>22.85</v>
      </c>
      <c r="E16" s="6">
        <f t="shared" si="2"/>
        <v>685.35666272782032</v>
      </c>
      <c r="F16" s="6">
        <f t="shared" si="1"/>
        <v>822.42999527338429</v>
      </c>
      <c r="G16" s="6">
        <f t="shared" si="3"/>
        <v>959.50332781894849</v>
      </c>
      <c r="H16" s="6">
        <f t="shared" si="4"/>
        <v>1096.5766603645125</v>
      </c>
      <c r="I16" s="6">
        <f t="shared" si="5"/>
        <v>1233.6499929100767</v>
      </c>
      <c r="J16" s="6">
        <f t="shared" si="6"/>
        <v>1507.7966580012046</v>
      </c>
      <c r="K16" s="6">
        <f t="shared" si="7"/>
        <v>1781.9433230923328</v>
      </c>
      <c r="L16" s="6">
        <f t="shared" si="8"/>
        <v>2056.079988183461</v>
      </c>
      <c r="M16" s="6">
        <f t="shared" si="9"/>
        <v>2467.2999858201529</v>
      </c>
    </row>
    <row r="17" spans="1:13" x14ac:dyDescent="0.4">
      <c r="A17" t="s">
        <v>22</v>
      </c>
      <c r="B17" s="17">
        <v>193.5</v>
      </c>
      <c r="C17" s="8">
        <v>3200</v>
      </c>
      <c r="D17" s="6">
        <f t="shared" si="0"/>
        <v>16.54</v>
      </c>
      <c r="E17" s="6">
        <f t="shared" si="2"/>
        <v>681.85666272782032</v>
      </c>
      <c r="F17" s="6">
        <f t="shared" si="1"/>
        <v>818.22999527338425</v>
      </c>
      <c r="G17" s="6">
        <f t="shared" si="3"/>
        <v>954.59332781894852</v>
      </c>
      <c r="H17" s="6">
        <f t="shared" si="4"/>
        <v>1090.9666603645126</v>
      </c>
      <c r="I17" s="6">
        <f t="shared" si="5"/>
        <v>1227.3399929100767</v>
      </c>
      <c r="J17" s="6">
        <f t="shared" si="6"/>
        <v>1500.0866580012046</v>
      </c>
      <c r="K17" s="6">
        <f t="shared" si="7"/>
        <v>1772.8233230923329</v>
      </c>
      <c r="L17" s="6">
        <f t="shared" si="8"/>
        <v>2045.569988183461</v>
      </c>
      <c r="M17" s="6">
        <f t="shared" si="9"/>
        <v>2454.679985820153</v>
      </c>
    </row>
    <row r="18" spans="1:13" x14ac:dyDescent="0.4">
      <c r="A18" t="s">
        <v>23</v>
      </c>
      <c r="B18" s="17">
        <v>3789.1</v>
      </c>
      <c r="C18" s="8">
        <v>86600</v>
      </c>
      <c r="D18" s="6">
        <f t="shared" si="0"/>
        <v>22.86</v>
      </c>
      <c r="E18" s="6">
        <f t="shared" si="2"/>
        <v>685.36666272782031</v>
      </c>
      <c r="F18" s="6">
        <f t="shared" si="1"/>
        <v>822.43999527338428</v>
      </c>
      <c r="G18" s="6">
        <f t="shared" si="3"/>
        <v>959.51332781894848</v>
      </c>
      <c r="H18" s="6">
        <f t="shared" si="4"/>
        <v>1096.5866603645127</v>
      </c>
      <c r="I18" s="6">
        <f t="shared" si="5"/>
        <v>1233.6599929100767</v>
      </c>
      <c r="J18" s="6">
        <f t="shared" si="6"/>
        <v>1507.8066580012046</v>
      </c>
      <c r="K18" s="6">
        <f t="shared" si="7"/>
        <v>1781.9533230923328</v>
      </c>
      <c r="L18" s="6">
        <f t="shared" si="8"/>
        <v>2056.0999881834609</v>
      </c>
      <c r="M18" s="6">
        <f t="shared" si="9"/>
        <v>2467.3199858201529</v>
      </c>
    </row>
    <row r="19" spans="1:13" x14ac:dyDescent="0.4">
      <c r="A19" t="s">
        <v>94</v>
      </c>
      <c r="B19" s="17">
        <v>1691.5</v>
      </c>
      <c r="C19" s="8">
        <v>42000</v>
      </c>
      <c r="D19" s="6">
        <f t="shared" si="0"/>
        <v>24.83</v>
      </c>
      <c r="E19" s="6">
        <f t="shared" si="2"/>
        <v>686.45666272782023</v>
      </c>
      <c r="F19" s="6">
        <f t="shared" si="1"/>
        <v>823.74999527338423</v>
      </c>
      <c r="G19" s="6">
        <f t="shared" si="3"/>
        <v>961.04332781894846</v>
      </c>
      <c r="H19" s="6">
        <f t="shared" si="4"/>
        <v>1098.3366603645127</v>
      </c>
      <c r="I19" s="6">
        <f t="shared" si="5"/>
        <v>1235.6299929100767</v>
      </c>
      <c r="J19" s="6">
        <f t="shared" si="6"/>
        <v>1510.2166580012045</v>
      </c>
      <c r="K19" s="6">
        <f t="shared" si="7"/>
        <v>1784.8033230923327</v>
      </c>
      <c r="L19" s="6">
        <f t="shared" si="8"/>
        <v>2059.3799881834611</v>
      </c>
      <c r="M19" s="6">
        <f t="shared" si="9"/>
        <v>2471.2599858201529</v>
      </c>
    </row>
    <row r="20" spans="1:13" x14ac:dyDescent="0.4">
      <c r="A20" t="s">
        <v>25</v>
      </c>
      <c r="B20" s="17">
        <v>1709.1</v>
      </c>
      <c r="C20" s="8">
        <v>75000</v>
      </c>
      <c r="D20" s="6">
        <f t="shared" si="0"/>
        <v>43.88</v>
      </c>
      <c r="E20" s="6">
        <f t="shared" si="2"/>
        <v>697.04666272782026</v>
      </c>
      <c r="F20" s="6">
        <f t="shared" si="1"/>
        <v>836.44999527338427</v>
      </c>
      <c r="G20" s="6">
        <f t="shared" si="3"/>
        <v>975.86332781894851</v>
      </c>
      <c r="H20" s="6">
        <f t="shared" si="4"/>
        <v>1115.2666603645125</v>
      </c>
      <c r="I20" s="6">
        <f t="shared" si="5"/>
        <v>1254.6799929100766</v>
      </c>
      <c r="J20" s="6">
        <f t="shared" si="6"/>
        <v>1533.4966580012047</v>
      </c>
      <c r="K20" s="6">
        <f t="shared" si="7"/>
        <v>1812.3133230923329</v>
      </c>
      <c r="L20" s="6">
        <f t="shared" si="8"/>
        <v>2091.1299881834611</v>
      </c>
      <c r="M20" s="6">
        <f t="shared" si="9"/>
        <v>2509.3599858201533</v>
      </c>
    </row>
    <row r="21" spans="1:13" x14ac:dyDescent="0.4">
      <c r="A21" t="s">
        <v>26</v>
      </c>
      <c r="B21" s="17">
        <v>227.2</v>
      </c>
      <c r="C21" s="8">
        <v>7500</v>
      </c>
      <c r="D21" s="6">
        <f t="shared" si="0"/>
        <v>33.01</v>
      </c>
      <c r="E21" s="6">
        <f t="shared" si="2"/>
        <v>691.0066627278203</v>
      </c>
      <c r="F21" s="6">
        <f t="shared" si="1"/>
        <v>829.20999527338427</v>
      </c>
      <c r="G21" s="6">
        <f t="shared" si="3"/>
        <v>967.40332781894847</v>
      </c>
      <c r="H21" s="6">
        <f t="shared" si="4"/>
        <v>1105.6066603645127</v>
      </c>
      <c r="I21" s="6">
        <f t="shared" si="5"/>
        <v>1243.8099929100767</v>
      </c>
      <c r="J21" s="6">
        <f t="shared" si="6"/>
        <v>1520.2166580012045</v>
      </c>
      <c r="K21" s="6">
        <f t="shared" si="7"/>
        <v>1796.6133230923328</v>
      </c>
      <c r="L21" s="6">
        <f t="shared" si="8"/>
        <v>2073.019988183461</v>
      </c>
      <c r="M21" s="6">
        <f t="shared" si="9"/>
        <v>2487.619985820153</v>
      </c>
    </row>
    <row r="22" spans="1:13" x14ac:dyDescent="0.4">
      <c r="A22" t="s">
        <v>27</v>
      </c>
      <c r="B22" s="17">
        <v>987.2</v>
      </c>
      <c r="C22" s="8">
        <v>33000</v>
      </c>
      <c r="D22" s="6">
        <f t="shared" si="0"/>
        <v>33.43</v>
      </c>
      <c r="E22" s="6">
        <f t="shared" si="2"/>
        <v>691.23666272782032</v>
      </c>
      <c r="F22" s="6">
        <f t="shared" si="1"/>
        <v>829.48999527338424</v>
      </c>
      <c r="G22" s="6">
        <f t="shared" si="3"/>
        <v>967.73332781894851</v>
      </c>
      <c r="H22" s="6">
        <f t="shared" si="4"/>
        <v>1105.9866603645125</v>
      </c>
      <c r="I22" s="6">
        <f t="shared" si="5"/>
        <v>1244.2299929100766</v>
      </c>
      <c r="J22" s="6">
        <f t="shared" si="6"/>
        <v>1520.7266580012044</v>
      </c>
      <c r="K22" s="6">
        <f t="shared" si="7"/>
        <v>1797.2233230923327</v>
      </c>
      <c r="L22" s="6">
        <f t="shared" si="8"/>
        <v>2073.7199881834613</v>
      </c>
      <c r="M22" s="6">
        <f t="shared" si="9"/>
        <v>2488.4599858201532</v>
      </c>
    </row>
    <row r="23" spans="1:13" x14ac:dyDescent="0.4">
      <c r="A23" t="s">
        <v>95</v>
      </c>
      <c r="B23" s="17">
        <v>156.6</v>
      </c>
      <c r="C23" s="8">
        <v>2800</v>
      </c>
      <c r="D23" s="6">
        <f t="shared" si="0"/>
        <v>17.88</v>
      </c>
      <c r="E23" s="6">
        <f t="shared" si="2"/>
        <v>682.59666272782022</v>
      </c>
      <c r="F23" s="6">
        <f t="shared" si="1"/>
        <v>819.11999527338435</v>
      </c>
      <c r="G23" s="6">
        <f t="shared" si="3"/>
        <v>955.64332781894848</v>
      </c>
      <c r="H23" s="6">
        <f t="shared" si="4"/>
        <v>1092.1566603645126</v>
      </c>
      <c r="I23" s="6">
        <f t="shared" si="5"/>
        <v>1228.6799929100766</v>
      </c>
      <c r="J23" s="6">
        <f t="shared" si="6"/>
        <v>1501.7166580012045</v>
      </c>
      <c r="K23" s="6">
        <f t="shared" si="7"/>
        <v>1774.7633230923327</v>
      </c>
      <c r="L23" s="6">
        <f t="shared" si="8"/>
        <v>2047.799988183461</v>
      </c>
      <c r="M23" s="6">
        <f t="shared" si="9"/>
        <v>2457.3599858201533</v>
      </c>
    </row>
    <row r="24" spans="1:13" x14ac:dyDescent="0.4">
      <c r="A24" t="s">
        <v>29</v>
      </c>
      <c r="B24" s="17">
        <v>1527.8</v>
      </c>
      <c r="C24" s="8">
        <v>47000</v>
      </c>
      <c r="D24" s="6">
        <f t="shared" si="0"/>
        <v>30.76</v>
      </c>
      <c r="E24" s="6">
        <f t="shared" si="2"/>
        <v>689.7566627278203</v>
      </c>
      <c r="F24" s="6">
        <f t="shared" si="1"/>
        <v>827.70999527338427</v>
      </c>
      <c r="G24" s="6">
        <f t="shared" si="3"/>
        <v>965.65332781894847</v>
      </c>
      <c r="H24" s="6">
        <f t="shared" si="4"/>
        <v>1103.6066603645127</v>
      </c>
      <c r="I24" s="6">
        <f t="shared" si="5"/>
        <v>1241.5599929100767</v>
      </c>
      <c r="J24" s="6">
        <f t="shared" si="6"/>
        <v>1517.4666580012045</v>
      </c>
      <c r="K24" s="6">
        <f t="shared" si="7"/>
        <v>1793.3633230923328</v>
      </c>
      <c r="L24" s="6">
        <f t="shared" si="8"/>
        <v>2069.269988183461</v>
      </c>
      <c r="M24" s="6">
        <f t="shared" si="9"/>
        <v>2483.119985820153</v>
      </c>
    </row>
    <row r="25" spans="1:13" x14ac:dyDescent="0.4">
      <c r="A25" t="s">
        <v>30</v>
      </c>
      <c r="B25" s="17">
        <v>47.2</v>
      </c>
      <c r="C25">
        <v>700</v>
      </c>
      <c r="D25" s="6">
        <f t="shared" si="0"/>
        <v>14.83</v>
      </c>
      <c r="E25" s="6">
        <f t="shared" si="2"/>
        <v>680.90666272782028</v>
      </c>
      <c r="F25" s="6">
        <f t="shared" si="1"/>
        <v>817.08999527338437</v>
      </c>
      <c r="G25" s="6">
        <f t="shared" si="3"/>
        <v>953.26332781894848</v>
      </c>
      <c r="H25" s="6">
        <f t="shared" si="4"/>
        <v>1089.4466603645126</v>
      </c>
      <c r="I25" s="6">
        <f t="shared" si="5"/>
        <v>1225.6299929100767</v>
      </c>
      <c r="J25" s="6">
        <f t="shared" si="6"/>
        <v>1497.9966580012047</v>
      </c>
      <c r="K25" s="6">
        <f t="shared" si="7"/>
        <v>1770.3533230923329</v>
      </c>
      <c r="L25" s="6">
        <f t="shared" si="8"/>
        <v>2042.7199881834611</v>
      </c>
      <c r="M25" s="6">
        <f t="shared" si="9"/>
        <v>2451.2599858201529</v>
      </c>
    </row>
    <row r="26" spans="1:13" x14ac:dyDescent="0.4">
      <c r="A26" t="s">
        <v>31</v>
      </c>
      <c r="B26" s="17">
        <v>209.8</v>
      </c>
      <c r="C26" s="8">
        <v>2400</v>
      </c>
      <c r="D26" s="6">
        <f t="shared" si="0"/>
        <v>11.44</v>
      </c>
      <c r="E26" s="6">
        <f t="shared" si="2"/>
        <v>679.02666272782028</v>
      </c>
      <c r="F26" s="6">
        <f t="shared" si="1"/>
        <v>814.82999527338438</v>
      </c>
      <c r="G26" s="6">
        <f t="shared" si="3"/>
        <v>950.63332781894849</v>
      </c>
      <c r="H26" s="6">
        <f t="shared" si="4"/>
        <v>1086.4366603645126</v>
      </c>
      <c r="I26" s="6">
        <f t="shared" si="5"/>
        <v>1222.2399929100766</v>
      </c>
      <c r="J26" s="6">
        <f t="shared" si="6"/>
        <v>1493.8466580012046</v>
      </c>
      <c r="K26" s="6">
        <f t="shared" si="7"/>
        <v>1765.4533230923328</v>
      </c>
      <c r="L26" s="6">
        <f t="shared" si="8"/>
        <v>2037.069988183461</v>
      </c>
      <c r="M26" s="6">
        <f t="shared" si="9"/>
        <v>2444.4799858201532</v>
      </c>
    </row>
    <row r="27" spans="1:13" x14ac:dyDescent="0.4">
      <c r="A27" t="s">
        <v>32</v>
      </c>
      <c r="B27" s="17">
        <v>131.30000000000001</v>
      </c>
      <c r="C27" s="8">
        <v>2835</v>
      </c>
      <c r="D27" s="6">
        <f t="shared" si="0"/>
        <v>21.59</v>
      </c>
      <c r="E27" s="6">
        <f t="shared" si="2"/>
        <v>684.65666272782028</v>
      </c>
      <c r="F27" s="6">
        <f t="shared" si="1"/>
        <v>821.58999527338437</v>
      </c>
      <c r="G27" s="6">
        <f t="shared" si="3"/>
        <v>958.52332781894847</v>
      </c>
      <c r="H27" s="6">
        <f t="shared" si="4"/>
        <v>1095.4566603645126</v>
      </c>
      <c r="I27" s="6">
        <f t="shared" si="5"/>
        <v>1232.3899929100767</v>
      </c>
      <c r="J27" s="6">
        <f t="shared" si="6"/>
        <v>1506.2566580012046</v>
      </c>
      <c r="K27" s="6">
        <f t="shared" si="7"/>
        <v>1780.1233230923328</v>
      </c>
      <c r="L27" s="6">
        <f t="shared" si="8"/>
        <v>2053.979988183461</v>
      </c>
      <c r="M27" s="6">
        <f t="shared" si="9"/>
        <v>2464.7799858201529</v>
      </c>
    </row>
    <row r="28" spans="1:13" x14ac:dyDescent="0.4">
      <c r="A28" t="s">
        <v>33</v>
      </c>
      <c r="B28" s="17">
        <v>158.80000000000001</v>
      </c>
      <c r="C28" s="8">
        <v>1200</v>
      </c>
      <c r="D28" s="6">
        <f t="shared" si="0"/>
        <v>7.56</v>
      </c>
      <c r="E28" s="6">
        <f t="shared" si="2"/>
        <v>676.86666272782031</v>
      </c>
      <c r="F28" s="6">
        <f t="shared" si="1"/>
        <v>812.23999527338424</v>
      </c>
      <c r="G28" s="6">
        <f t="shared" si="3"/>
        <v>947.61332781894851</v>
      </c>
      <c r="H28" s="6">
        <f t="shared" si="4"/>
        <v>1082.9866603645125</v>
      </c>
      <c r="I28" s="6">
        <f t="shared" si="5"/>
        <v>1218.3599929100767</v>
      </c>
      <c r="J28" s="6">
        <f t="shared" si="6"/>
        <v>1489.1066580012046</v>
      </c>
      <c r="K28" s="6">
        <f t="shared" si="7"/>
        <v>1759.8533230923329</v>
      </c>
      <c r="L28" s="6">
        <f t="shared" si="8"/>
        <v>2030.5999881834607</v>
      </c>
      <c r="M28" s="6">
        <f t="shared" si="9"/>
        <v>2436.7199858201529</v>
      </c>
    </row>
    <row r="29" spans="1:13" x14ac:dyDescent="0.4">
      <c r="A29" t="s">
        <v>96</v>
      </c>
      <c r="B29" s="17">
        <v>1352.5</v>
      </c>
      <c r="C29" s="8">
        <v>24000</v>
      </c>
      <c r="D29" s="6">
        <f t="shared" si="0"/>
        <v>17.739999999999998</v>
      </c>
      <c r="E29" s="6">
        <f t="shared" si="2"/>
        <v>682.52666272782028</v>
      </c>
      <c r="F29" s="6">
        <f t="shared" si="1"/>
        <v>819.02999527338443</v>
      </c>
      <c r="G29" s="6">
        <f t="shared" si="3"/>
        <v>955.53332781894846</v>
      </c>
      <c r="H29" s="6">
        <f t="shared" si="4"/>
        <v>1092.0366603645125</v>
      </c>
      <c r="I29" s="6">
        <f t="shared" si="5"/>
        <v>1228.5399929100765</v>
      </c>
      <c r="J29" s="6">
        <f t="shared" si="6"/>
        <v>1501.5466580012046</v>
      </c>
      <c r="K29" s="6">
        <f t="shared" si="7"/>
        <v>1774.5533230923327</v>
      </c>
      <c r="L29" s="6">
        <f t="shared" si="8"/>
        <v>2047.569988183461</v>
      </c>
      <c r="M29" s="6">
        <f t="shared" si="9"/>
        <v>2457.0799858201531</v>
      </c>
    </row>
    <row r="30" spans="1:13" x14ac:dyDescent="0.4">
      <c r="A30" t="s">
        <v>35</v>
      </c>
      <c r="B30" s="17">
        <v>524.79999999999995</v>
      </c>
      <c r="C30" s="8">
        <v>13500</v>
      </c>
      <c r="D30" s="6">
        <f t="shared" si="0"/>
        <v>25.72</v>
      </c>
      <c r="E30" s="6">
        <f t="shared" si="2"/>
        <v>686.95666272782023</v>
      </c>
      <c r="F30" s="6">
        <f t="shared" si="1"/>
        <v>824.34999527338437</v>
      </c>
      <c r="G30" s="6">
        <f t="shared" si="3"/>
        <v>961.73332781894851</v>
      </c>
      <c r="H30" s="6">
        <f t="shared" si="4"/>
        <v>1099.1266603645126</v>
      </c>
      <c r="I30" s="6">
        <f t="shared" si="5"/>
        <v>1236.5199929100766</v>
      </c>
      <c r="J30" s="6">
        <f t="shared" si="6"/>
        <v>1511.3066580012046</v>
      </c>
      <c r="K30" s="6">
        <f t="shared" si="7"/>
        <v>1786.0833230923329</v>
      </c>
      <c r="L30" s="6">
        <f t="shared" si="8"/>
        <v>2060.8699881834609</v>
      </c>
      <c r="M30" s="6">
        <f t="shared" si="9"/>
        <v>2473.0399858201531</v>
      </c>
    </row>
    <row r="31" spans="1:13" x14ac:dyDescent="0.4">
      <c r="A31" t="s">
        <v>97</v>
      </c>
      <c r="B31" s="17">
        <v>140.6</v>
      </c>
      <c r="C31" s="8">
        <v>1800</v>
      </c>
      <c r="D31" s="6">
        <f t="shared" si="0"/>
        <v>12.8</v>
      </c>
      <c r="E31" s="6">
        <f t="shared" si="2"/>
        <v>679.77666272782028</v>
      </c>
      <c r="F31" s="6">
        <f t="shared" si="1"/>
        <v>815.72999527338425</v>
      </c>
      <c r="G31" s="6">
        <f t="shared" si="3"/>
        <v>951.69332781894855</v>
      </c>
      <c r="H31" s="6">
        <f t="shared" si="4"/>
        <v>1087.6466603645126</v>
      </c>
      <c r="I31" s="6">
        <f t="shared" si="5"/>
        <v>1223.5999929100767</v>
      </c>
      <c r="J31" s="6">
        <f t="shared" si="6"/>
        <v>1495.5066580012046</v>
      </c>
      <c r="K31" s="6">
        <f t="shared" si="7"/>
        <v>1767.4233230923328</v>
      </c>
      <c r="L31" s="6">
        <f t="shared" si="8"/>
        <v>2039.3299881834607</v>
      </c>
      <c r="M31" s="6">
        <f t="shared" si="9"/>
        <v>2447.199985820153</v>
      </c>
    </row>
    <row r="32" spans="1:13" x14ac:dyDescent="0.4">
      <c r="A32" t="s">
        <v>37</v>
      </c>
      <c r="B32" s="17">
        <v>756.9</v>
      </c>
      <c r="C32" s="8">
        <v>26000</v>
      </c>
      <c r="D32" s="6">
        <f t="shared" si="0"/>
        <v>34.35</v>
      </c>
      <c r="E32" s="6">
        <f t="shared" si="2"/>
        <v>691.74666272782031</v>
      </c>
      <c r="F32" s="6">
        <f t="shared" si="1"/>
        <v>830.09999527338437</v>
      </c>
      <c r="G32" s="6">
        <f t="shared" si="3"/>
        <v>968.45332781894854</v>
      </c>
      <c r="H32" s="6">
        <f t="shared" si="4"/>
        <v>1106.7966603645125</v>
      </c>
      <c r="I32" s="6">
        <f t="shared" si="5"/>
        <v>1245.1499929100767</v>
      </c>
      <c r="J32" s="6">
        <f t="shared" si="6"/>
        <v>1521.8466580012046</v>
      </c>
      <c r="K32" s="6">
        <f t="shared" si="7"/>
        <v>1798.5533230923327</v>
      </c>
      <c r="L32" s="6">
        <f t="shared" si="8"/>
        <v>2075.249988183461</v>
      </c>
      <c r="M32" s="6">
        <f t="shared" si="9"/>
        <v>2490.2999858201529</v>
      </c>
    </row>
    <row r="33" spans="1:13" x14ac:dyDescent="0.4">
      <c r="A33" t="s">
        <v>38</v>
      </c>
      <c r="B33" s="17">
        <v>725.9</v>
      </c>
      <c r="C33" s="8">
        <v>20000</v>
      </c>
      <c r="D33" s="6">
        <f t="shared" si="0"/>
        <v>27.55</v>
      </c>
      <c r="E33" s="6">
        <f t="shared" si="2"/>
        <v>687.97666272782021</v>
      </c>
      <c r="F33" s="6">
        <f t="shared" si="1"/>
        <v>825.56999527338439</v>
      </c>
      <c r="G33" s="6">
        <f t="shared" si="3"/>
        <v>963.16332781894846</v>
      </c>
      <c r="H33" s="6">
        <f t="shared" si="4"/>
        <v>1100.7566603645125</v>
      </c>
      <c r="I33" s="6">
        <f t="shared" si="5"/>
        <v>1238.3499929100767</v>
      </c>
      <c r="J33" s="6">
        <f t="shared" si="6"/>
        <v>1513.5366580012046</v>
      </c>
      <c r="K33" s="6">
        <f t="shared" si="7"/>
        <v>1788.7233230923327</v>
      </c>
      <c r="L33" s="6">
        <f t="shared" si="8"/>
        <v>2063.9199881834611</v>
      </c>
      <c r="M33" s="6">
        <f t="shared" si="9"/>
        <v>2476.699985820153</v>
      </c>
    </row>
    <row r="34" spans="1:13" x14ac:dyDescent="0.4">
      <c r="A34" t="s">
        <v>39</v>
      </c>
      <c r="B34" s="17">
        <v>1666.4</v>
      </c>
      <c r="C34" s="8">
        <v>35000</v>
      </c>
      <c r="D34" s="6">
        <f t="shared" si="0"/>
        <v>21</v>
      </c>
      <c r="E34" s="6">
        <f t="shared" si="2"/>
        <v>684.33666272782023</v>
      </c>
      <c r="F34" s="6">
        <f t="shared" si="1"/>
        <v>821.19999527338427</v>
      </c>
      <c r="G34" s="6">
        <f t="shared" si="3"/>
        <v>958.06332781894855</v>
      </c>
      <c r="H34" s="6">
        <f t="shared" si="4"/>
        <v>1094.9366603645126</v>
      </c>
      <c r="I34" s="6">
        <f t="shared" si="5"/>
        <v>1231.7999929100765</v>
      </c>
      <c r="J34" s="6">
        <f t="shared" si="6"/>
        <v>1505.5366580012046</v>
      </c>
      <c r="K34" s="6">
        <f t="shared" si="7"/>
        <v>1779.2633230923327</v>
      </c>
      <c r="L34" s="6">
        <f t="shared" si="8"/>
        <v>2052.999988183461</v>
      </c>
      <c r="M34" s="6">
        <f t="shared" si="9"/>
        <v>2463.5999858201531</v>
      </c>
    </row>
    <row r="35" spans="1:13" x14ac:dyDescent="0.4">
      <c r="A35" t="s">
        <v>40</v>
      </c>
      <c r="B35" s="17">
        <v>791.7</v>
      </c>
      <c r="C35" s="8">
        <v>14000</v>
      </c>
      <c r="D35" s="6">
        <f t="shared" si="0"/>
        <v>17.68</v>
      </c>
      <c r="E35" s="6">
        <f t="shared" si="2"/>
        <v>682.48666272782032</v>
      </c>
      <c r="F35" s="6">
        <f t="shared" si="1"/>
        <v>818.98999527338424</v>
      </c>
      <c r="G35" s="6">
        <f t="shared" si="3"/>
        <v>955.48332781894851</v>
      </c>
      <c r="H35" s="6">
        <f t="shared" si="4"/>
        <v>1091.9866603645125</v>
      </c>
      <c r="I35" s="6">
        <f t="shared" si="5"/>
        <v>1228.4799929100766</v>
      </c>
      <c r="J35" s="6">
        <f t="shared" si="6"/>
        <v>1501.4766580012044</v>
      </c>
      <c r="K35" s="6">
        <f t="shared" si="7"/>
        <v>1774.4733230923327</v>
      </c>
      <c r="L35" s="6">
        <f t="shared" si="8"/>
        <v>2047.4699881834611</v>
      </c>
      <c r="M35" s="6">
        <f t="shared" si="9"/>
        <v>2456.9599858201532</v>
      </c>
    </row>
    <row r="36" spans="1:13" x14ac:dyDescent="0.4">
      <c r="A36" t="s">
        <v>41</v>
      </c>
      <c r="B36" s="17">
        <v>40.4</v>
      </c>
      <c r="C36">
        <v>150</v>
      </c>
      <c r="D36" s="6">
        <f t="shared" si="0"/>
        <v>3.71</v>
      </c>
      <c r="E36" s="6">
        <f t="shared" si="2"/>
        <v>674.72666272782021</v>
      </c>
      <c r="F36" s="6">
        <f t="shared" si="1"/>
        <v>809.6699952733843</v>
      </c>
      <c r="G36" s="6">
        <f t="shared" si="3"/>
        <v>944.6233278189485</v>
      </c>
      <c r="H36" s="6">
        <f t="shared" si="4"/>
        <v>1079.5666603645125</v>
      </c>
      <c r="I36" s="6">
        <f t="shared" si="5"/>
        <v>1214.5099929100766</v>
      </c>
      <c r="J36" s="6">
        <f t="shared" si="6"/>
        <v>1484.3966580012045</v>
      </c>
      <c r="K36" s="6">
        <f t="shared" si="7"/>
        <v>1754.2933230923327</v>
      </c>
      <c r="L36" s="6">
        <f t="shared" si="8"/>
        <v>2024.1799881834611</v>
      </c>
      <c r="M36" s="6">
        <f t="shared" si="9"/>
        <v>2429.0199858201531</v>
      </c>
    </row>
    <row r="37" spans="1:13" x14ac:dyDescent="0.4">
      <c r="A37" t="s">
        <v>42</v>
      </c>
      <c r="B37" s="17">
        <v>45.2</v>
      </c>
      <c r="C37">
        <v>750</v>
      </c>
      <c r="D37" s="6">
        <f t="shared" si="0"/>
        <v>16.59</v>
      </c>
      <c r="E37" s="6">
        <f t="shared" si="2"/>
        <v>681.88666272782029</v>
      </c>
      <c r="F37" s="6">
        <f t="shared" si="1"/>
        <v>818.25999527338422</v>
      </c>
      <c r="G37" s="6">
        <f t="shared" si="3"/>
        <v>954.63332781894849</v>
      </c>
      <c r="H37" s="6">
        <f t="shared" si="4"/>
        <v>1091.0166603645125</v>
      </c>
      <c r="I37" s="6">
        <f t="shared" si="5"/>
        <v>1227.3899929100767</v>
      </c>
      <c r="J37" s="6">
        <f t="shared" si="6"/>
        <v>1500.1466580012045</v>
      </c>
      <c r="K37" s="6">
        <f t="shared" si="7"/>
        <v>1772.8933230923328</v>
      </c>
      <c r="L37" s="6">
        <f t="shared" si="8"/>
        <v>2045.6499881834609</v>
      </c>
      <c r="M37" s="6">
        <f t="shared" si="9"/>
        <v>2454.7799858201529</v>
      </c>
    </row>
    <row r="38" spans="1:13" x14ac:dyDescent="0.4">
      <c r="A38" t="s">
        <v>43</v>
      </c>
      <c r="B38" s="17">
        <v>525</v>
      </c>
      <c r="C38" s="8">
        <v>29000</v>
      </c>
      <c r="D38" s="6">
        <f t="shared" si="0"/>
        <v>55.24</v>
      </c>
      <c r="E38" s="6">
        <f t="shared" si="2"/>
        <v>703.35666272782032</v>
      </c>
      <c r="F38" s="6">
        <f t="shared" si="1"/>
        <v>844.02999527338443</v>
      </c>
      <c r="G38" s="6">
        <f t="shared" si="3"/>
        <v>984.69332781894855</v>
      </c>
      <c r="H38" s="6">
        <f t="shared" si="4"/>
        <v>1125.3666603645127</v>
      </c>
      <c r="I38" s="6">
        <f t="shared" si="5"/>
        <v>1266.0399929100765</v>
      </c>
      <c r="J38" s="6">
        <f t="shared" si="6"/>
        <v>1547.3866580012045</v>
      </c>
      <c r="K38" s="6">
        <f t="shared" si="7"/>
        <v>1828.7233230923327</v>
      </c>
      <c r="L38" s="6">
        <f t="shared" si="8"/>
        <v>2110.0699881834612</v>
      </c>
      <c r="M38" s="6">
        <f t="shared" si="9"/>
        <v>2532.0799858201531</v>
      </c>
    </row>
    <row r="39" spans="1:13" x14ac:dyDescent="0.4">
      <c r="A39" t="s">
        <v>98</v>
      </c>
      <c r="B39" s="17">
        <v>144.1</v>
      </c>
      <c r="C39" s="8">
        <v>1800</v>
      </c>
      <c r="D39" s="6">
        <f t="shared" si="0"/>
        <v>12.49</v>
      </c>
      <c r="E39" s="6">
        <f t="shared" si="2"/>
        <v>679.60666272782032</v>
      </c>
      <c r="F39" s="6">
        <f t="shared" si="1"/>
        <v>815.52999527338443</v>
      </c>
      <c r="G39" s="6">
        <f t="shared" si="3"/>
        <v>951.44332781894855</v>
      </c>
      <c r="H39" s="6">
        <f t="shared" si="4"/>
        <v>1087.3666603645127</v>
      </c>
      <c r="I39" s="6">
        <f t="shared" si="5"/>
        <v>1223.2899929100765</v>
      </c>
      <c r="J39" s="6">
        <f t="shared" si="6"/>
        <v>1495.1366580012045</v>
      </c>
      <c r="K39" s="6">
        <f t="shared" si="7"/>
        <v>1766.9733230923327</v>
      </c>
      <c r="L39" s="6">
        <f t="shared" si="8"/>
        <v>2038.819988183461</v>
      </c>
      <c r="M39" s="6">
        <f t="shared" si="9"/>
        <v>2446.5799858201531</v>
      </c>
    </row>
    <row r="40" spans="1:13" x14ac:dyDescent="0.4">
      <c r="A40" t="s">
        <v>45</v>
      </c>
      <c r="B40" s="17">
        <v>937.7</v>
      </c>
      <c r="C40" s="8">
        <v>20000</v>
      </c>
      <c r="D40" s="6">
        <f t="shared" si="0"/>
        <v>21.33</v>
      </c>
      <c r="E40" s="6">
        <f t="shared" si="2"/>
        <v>684.51666272782029</v>
      </c>
      <c r="F40" s="6">
        <f t="shared" si="1"/>
        <v>821.4199952733843</v>
      </c>
      <c r="G40" s="6">
        <f t="shared" si="3"/>
        <v>958.32332781894854</v>
      </c>
      <c r="H40" s="6">
        <f t="shared" si="4"/>
        <v>1095.2266603645126</v>
      </c>
      <c r="I40" s="6">
        <f t="shared" si="5"/>
        <v>1232.1299929100767</v>
      </c>
      <c r="J40" s="6">
        <f t="shared" si="6"/>
        <v>1505.9366580012045</v>
      </c>
      <c r="K40" s="6">
        <f t="shared" si="7"/>
        <v>1779.7433230923327</v>
      </c>
      <c r="L40" s="6">
        <f t="shared" si="8"/>
        <v>2053.5499881834612</v>
      </c>
      <c r="M40" s="6">
        <f t="shared" si="9"/>
        <v>2464.2599858201529</v>
      </c>
    </row>
    <row r="41" spans="1:13" x14ac:dyDescent="0.4">
      <c r="A41" t="s">
        <v>99</v>
      </c>
      <c r="B41" s="17">
        <v>118</v>
      </c>
      <c r="C41" s="8">
        <v>2750</v>
      </c>
      <c r="D41" s="6">
        <f t="shared" si="0"/>
        <v>23.31</v>
      </c>
      <c r="E41" s="6">
        <f t="shared" si="2"/>
        <v>685.61666272782031</v>
      </c>
      <c r="F41" s="6">
        <f t="shared" si="1"/>
        <v>822.73999527338424</v>
      </c>
      <c r="G41" s="6">
        <f t="shared" si="3"/>
        <v>959.86332781894851</v>
      </c>
      <c r="H41" s="6">
        <f t="shared" si="4"/>
        <v>1096.9866603645125</v>
      </c>
      <c r="I41" s="6">
        <f t="shared" si="5"/>
        <v>1234.1099929100767</v>
      </c>
      <c r="J41" s="6">
        <f t="shared" si="6"/>
        <v>1508.3566580012046</v>
      </c>
      <c r="K41" s="6">
        <f t="shared" si="7"/>
        <v>1782.6033230923329</v>
      </c>
      <c r="L41" s="6">
        <f t="shared" si="8"/>
        <v>2056.8499881834609</v>
      </c>
      <c r="M41" s="6">
        <f t="shared" si="9"/>
        <v>2468.2199858201529</v>
      </c>
    </row>
    <row r="42" spans="1:13" x14ac:dyDescent="0.4">
      <c r="A42" t="s">
        <v>47</v>
      </c>
      <c r="B42" s="17">
        <v>39</v>
      </c>
      <c r="C42">
        <v>0</v>
      </c>
      <c r="D42" s="6">
        <f t="shared" si="0"/>
        <v>0</v>
      </c>
      <c r="E42" s="6">
        <f t="shared" si="2"/>
        <v>672.66666272782027</v>
      </c>
      <c r="F42" s="6">
        <f t="shared" si="1"/>
        <v>807.19999527338427</v>
      </c>
      <c r="G42" s="6">
        <f t="shared" si="3"/>
        <v>941.73332781894851</v>
      </c>
      <c r="H42" s="6">
        <f t="shared" si="4"/>
        <v>1076.2666603645125</v>
      </c>
      <c r="I42" s="6">
        <f t="shared" si="5"/>
        <v>1210.7999929100765</v>
      </c>
      <c r="J42" s="6">
        <f t="shared" si="6"/>
        <v>1479.8666580012045</v>
      </c>
      <c r="K42" s="6">
        <f t="shared" si="7"/>
        <v>1748.9333230923328</v>
      </c>
      <c r="L42" s="6">
        <f t="shared" si="8"/>
        <v>2017.9999881834608</v>
      </c>
      <c r="M42" s="6">
        <f t="shared" si="9"/>
        <v>2421.5999858201531</v>
      </c>
    </row>
    <row r="43" spans="1:13" x14ac:dyDescent="0.4">
      <c r="A43" t="s">
        <v>48</v>
      </c>
      <c r="B43" s="17">
        <v>69.900000000000006</v>
      </c>
      <c r="C43" s="8">
        <v>1750</v>
      </c>
      <c r="D43" s="6">
        <f t="shared" si="0"/>
        <v>25.04</v>
      </c>
      <c r="E43" s="6">
        <f t="shared" si="2"/>
        <v>686.57666272782023</v>
      </c>
      <c r="F43" s="6">
        <f t="shared" si="1"/>
        <v>823.88999527338433</v>
      </c>
      <c r="G43" s="6">
        <f t="shared" si="3"/>
        <v>961.21332781894853</v>
      </c>
      <c r="H43" s="6">
        <f t="shared" si="4"/>
        <v>1098.5266603645125</v>
      </c>
      <c r="I43" s="6">
        <f t="shared" si="5"/>
        <v>1235.8399929100767</v>
      </c>
      <c r="J43" s="6">
        <f t="shared" si="6"/>
        <v>1510.4666580012045</v>
      </c>
      <c r="K43" s="6">
        <f t="shared" si="7"/>
        <v>1785.1033230923329</v>
      </c>
      <c r="L43" s="6">
        <f t="shared" si="8"/>
        <v>2059.729988183461</v>
      </c>
      <c r="M43" s="6">
        <f t="shared" si="9"/>
        <v>2471.679985820153</v>
      </c>
    </row>
    <row r="44" spans="1:13" x14ac:dyDescent="0.4">
      <c r="A44" t="s">
        <v>49</v>
      </c>
      <c r="B44" s="17">
        <v>1319.3</v>
      </c>
      <c r="C44" s="8">
        <v>40000</v>
      </c>
      <c r="D44" s="6">
        <f t="shared" si="0"/>
        <v>30.32</v>
      </c>
      <c r="E44" s="6">
        <f t="shared" si="2"/>
        <v>689.5066627278203</v>
      </c>
      <c r="F44" s="6">
        <f t="shared" si="1"/>
        <v>827.40999527338431</v>
      </c>
      <c r="G44" s="6">
        <f t="shared" si="3"/>
        <v>965.31332781894855</v>
      </c>
      <c r="H44" s="6">
        <f t="shared" si="4"/>
        <v>1103.2166603645126</v>
      </c>
      <c r="I44" s="6">
        <f t="shared" si="5"/>
        <v>1241.1199929100767</v>
      </c>
      <c r="J44" s="6">
        <f t="shared" si="6"/>
        <v>1516.9266580012045</v>
      </c>
      <c r="K44" s="6">
        <f t="shared" si="7"/>
        <v>1792.7333230923327</v>
      </c>
      <c r="L44" s="6">
        <f t="shared" si="8"/>
        <v>2068.5299881834612</v>
      </c>
      <c r="M44" s="6">
        <f t="shared" si="9"/>
        <v>2482.2399858201529</v>
      </c>
    </row>
    <row r="45" spans="1:13" x14ac:dyDescent="0.4">
      <c r="A45" t="s">
        <v>50</v>
      </c>
      <c r="B45" s="17">
        <v>276.39999999999998</v>
      </c>
      <c r="C45" s="8">
        <v>4500</v>
      </c>
      <c r="D45" s="6">
        <f t="shared" si="0"/>
        <v>16.28</v>
      </c>
      <c r="E45" s="6">
        <f t="shared" si="2"/>
        <v>681.70666272782023</v>
      </c>
      <c r="F45" s="6">
        <f t="shared" si="1"/>
        <v>818.04999527338441</v>
      </c>
      <c r="G45" s="6">
        <f t="shared" si="3"/>
        <v>954.39332781894848</v>
      </c>
      <c r="H45" s="6">
        <f t="shared" si="4"/>
        <v>1090.7366603645125</v>
      </c>
      <c r="I45" s="6">
        <f t="shared" si="5"/>
        <v>1227.0799929100767</v>
      </c>
      <c r="J45" s="6">
        <f t="shared" si="6"/>
        <v>1499.7666580012046</v>
      </c>
      <c r="K45" s="6">
        <f t="shared" si="7"/>
        <v>1772.4533230923328</v>
      </c>
      <c r="L45" s="6">
        <f t="shared" si="8"/>
        <v>2045.1299881834609</v>
      </c>
      <c r="M45" s="6">
        <f t="shared" si="9"/>
        <v>2454.159985820153</v>
      </c>
    </row>
    <row r="46" spans="1:13" x14ac:dyDescent="0.4">
      <c r="A46" t="s">
        <v>89</v>
      </c>
      <c r="B46" s="17">
        <v>74.599999999999994</v>
      </c>
      <c r="C46" s="8">
        <v>3100</v>
      </c>
      <c r="D46" s="6">
        <f t="shared" si="0"/>
        <v>41.55</v>
      </c>
      <c r="E46" s="6">
        <f t="shared" si="2"/>
        <v>695.74666272782031</v>
      </c>
      <c r="F46" s="6">
        <f t="shared" si="1"/>
        <v>834.89999527338432</v>
      </c>
      <c r="G46" s="6">
        <f t="shared" si="3"/>
        <v>974.05332781894856</v>
      </c>
      <c r="H46" s="6">
        <f t="shared" si="4"/>
        <v>1113.1966603645126</v>
      </c>
      <c r="I46" s="6">
        <f t="shared" si="5"/>
        <v>1252.3499929100767</v>
      </c>
      <c r="J46" s="6">
        <f t="shared" si="6"/>
        <v>1530.6466580012045</v>
      </c>
      <c r="K46" s="6">
        <f t="shared" si="7"/>
        <v>1808.9533230923328</v>
      </c>
      <c r="L46" s="6">
        <f t="shared" si="8"/>
        <v>2087.249988183461</v>
      </c>
      <c r="M46" s="6">
        <f t="shared" si="9"/>
        <v>2504.699985820153</v>
      </c>
    </row>
    <row r="47" spans="1:13" x14ac:dyDescent="0.4">
      <c r="A47" t="s">
        <v>52</v>
      </c>
      <c r="B47" s="17">
        <v>399.9</v>
      </c>
      <c r="C47" s="8">
        <v>8000</v>
      </c>
      <c r="D47" s="6">
        <f t="shared" si="0"/>
        <v>20.010000000000002</v>
      </c>
      <c r="E47" s="6">
        <f t="shared" si="2"/>
        <v>683.78666272782027</v>
      </c>
      <c r="F47" s="6">
        <f t="shared" si="1"/>
        <v>820.53999527338442</v>
      </c>
      <c r="G47" s="6">
        <f t="shared" si="3"/>
        <v>957.29332781894846</v>
      </c>
      <c r="H47" s="6">
        <f t="shared" si="4"/>
        <v>1094.0566603645125</v>
      </c>
      <c r="I47" s="6">
        <f t="shared" si="5"/>
        <v>1230.8099929100767</v>
      </c>
      <c r="J47" s="6">
        <f t="shared" si="6"/>
        <v>1504.3266580012046</v>
      </c>
      <c r="K47" s="6">
        <f t="shared" si="7"/>
        <v>1777.8333230923329</v>
      </c>
      <c r="L47" s="6">
        <f t="shared" si="8"/>
        <v>2051.3499881834609</v>
      </c>
      <c r="M47" s="6">
        <f t="shared" si="9"/>
        <v>2461.619985820153</v>
      </c>
    </row>
    <row r="48" spans="1:13" x14ac:dyDescent="0.4">
      <c r="A48" t="s">
        <v>53</v>
      </c>
      <c r="B48" s="17">
        <v>157.9</v>
      </c>
      <c r="C48" s="8">
        <v>4000</v>
      </c>
      <c r="D48" s="6">
        <f t="shared" si="0"/>
        <v>25.33</v>
      </c>
      <c r="E48" s="6">
        <f t="shared" si="2"/>
        <v>686.73666272782032</v>
      </c>
      <c r="F48" s="6">
        <f t="shared" si="1"/>
        <v>824.08999527338437</v>
      </c>
      <c r="G48" s="6">
        <f t="shared" si="3"/>
        <v>961.43332781894856</v>
      </c>
      <c r="H48" s="6">
        <f t="shared" si="4"/>
        <v>1098.7866603645125</v>
      </c>
      <c r="I48" s="6">
        <f t="shared" si="5"/>
        <v>1236.1299929100767</v>
      </c>
      <c r="J48" s="6">
        <f t="shared" si="6"/>
        <v>1510.8266580012046</v>
      </c>
      <c r="K48" s="6">
        <f t="shared" si="7"/>
        <v>1785.5233230923327</v>
      </c>
      <c r="L48" s="6">
        <f t="shared" si="8"/>
        <v>2060.2199881834613</v>
      </c>
      <c r="M48" s="6">
        <f t="shared" si="9"/>
        <v>2472.2599858201529</v>
      </c>
    </row>
    <row r="49" spans="1:13" x14ac:dyDescent="0.4">
      <c r="A49" t="s">
        <v>100</v>
      </c>
      <c r="B49" s="17">
        <v>147.4</v>
      </c>
      <c r="C49" s="8">
        <v>3000</v>
      </c>
      <c r="D49" s="6">
        <f t="shared" si="0"/>
        <v>20.350000000000001</v>
      </c>
      <c r="E49" s="6">
        <f t="shared" si="2"/>
        <v>683.97666272782021</v>
      </c>
      <c r="F49" s="6">
        <f t="shared" si="1"/>
        <v>820.76999527338444</v>
      </c>
      <c r="G49" s="6">
        <f t="shared" si="3"/>
        <v>957.56332781894855</v>
      </c>
      <c r="H49" s="6">
        <f t="shared" si="4"/>
        <v>1094.3566603645127</v>
      </c>
      <c r="I49" s="6">
        <f t="shared" si="5"/>
        <v>1231.1499929100767</v>
      </c>
      <c r="J49" s="6">
        <f t="shared" si="6"/>
        <v>1504.7366580012044</v>
      </c>
      <c r="K49" s="6">
        <f t="shared" si="7"/>
        <v>1778.3233230923329</v>
      </c>
      <c r="L49" s="6">
        <f t="shared" si="8"/>
        <v>2051.9199881834611</v>
      </c>
      <c r="M49" s="6">
        <f t="shared" si="9"/>
        <v>2462.2999858201529</v>
      </c>
    </row>
    <row r="50" spans="1:13" x14ac:dyDescent="0.4">
      <c r="A50" t="s">
        <v>101</v>
      </c>
      <c r="B50" s="17">
        <v>84.5</v>
      </c>
      <c r="C50" s="8">
        <v>1700</v>
      </c>
      <c r="D50" s="6">
        <f t="shared" si="0"/>
        <v>20.12</v>
      </c>
      <c r="E50" s="6">
        <f t="shared" si="2"/>
        <v>683.84666272782022</v>
      </c>
      <c r="F50" s="6">
        <f t="shared" si="1"/>
        <v>820.60999527338436</v>
      </c>
      <c r="G50" s="6">
        <f t="shared" si="3"/>
        <v>957.38332781894849</v>
      </c>
      <c r="H50" s="6">
        <f t="shared" si="4"/>
        <v>1094.1466603645126</v>
      </c>
      <c r="I50" s="6">
        <f t="shared" si="5"/>
        <v>1230.9199929100766</v>
      </c>
      <c r="J50" s="6">
        <f t="shared" si="6"/>
        <v>1504.4566580012045</v>
      </c>
      <c r="K50" s="6">
        <f t="shared" si="7"/>
        <v>1777.9933230923327</v>
      </c>
      <c r="L50" s="6">
        <f t="shared" si="8"/>
        <v>2051.5299881834612</v>
      </c>
      <c r="M50" s="6">
        <f t="shared" si="9"/>
        <v>2461.8399858201528</v>
      </c>
    </row>
    <row r="51" spans="1:13" x14ac:dyDescent="0.4">
      <c r="A51" t="s">
        <v>102</v>
      </c>
      <c r="B51" s="17">
        <v>836.2</v>
      </c>
      <c r="C51" s="8">
        <v>25000</v>
      </c>
      <c r="D51" s="6">
        <f t="shared" si="0"/>
        <v>29.9</v>
      </c>
      <c r="E51" s="6">
        <f t="shared" si="2"/>
        <v>689.27666272782028</v>
      </c>
      <c r="F51" s="6">
        <f t="shared" si="1"/>
        <v>827.12999527338434</v>
      </c>
      <c r="G51" s="6">
        <f t="shared" si="3"/>
        <v>964.9933278189485</v>
      </c>
      <c r="H51" s="6">
        <f t="shared" si="4"/>
        <v>1102.8466603645127</v>
      </c>
      <c r="I51" s="6">
        <f t="shared" si="5"/>
        <v>1240.6999929100766</v>
      </c>
      <c r="J51" s="6">
        <f t="shared" si="6"/>
        <v>1516.4066580012045</v>
      </c>
      <c r="K51" s="6">
        <f t="shared" si="7"/>
        <v>1792.1233230923328</v>
      </c>
      <c r="L51" s="6">
        <f t="shared" si="8"/>
        <v>2067.829988183461</v>
      </c>
      <c r="M51" s="6">
        <f t="shared" si="9"/>
        <v>2481.3999858201532</v>
      </c>
    </row>
    <row r="52" spans="1:13" x14ac:dyDescent="0.4">
      <c r="A52" t="s">
        <v>57</v>
      </c>
      <c r="B52" s="17">
        <v>16222</v>
      </c>
      <c r="C52" s="8">
        <v>411656</v>
      </c>
      <c r="D52" s="6">
        <f t="shared" si="0"/>
        <v>25.38</v>
      </c>
      <c r="E52" s="6">
        <f t="shared" si="2"/>
        <v>686.76666272782029</v>
      </c>
      <c r="F52" s="6">
        <f t="shared" si="1"/>
        <v>824.11999527338435</v>
      </c>
      <c r="G52" s="6">
        <f t="shared" si="3"/>
        <v>961.47332781894852</v>
      </c>
      <c r="H52" s="6">
        <f t="shared" si="4"/>
        <v>1098.8266603645125</v>
      </c>
      <c r="I52" s="6">
        <f t="shared" si="5"/>
        <v>1236.1799929100766</v>
      </c>
      <c r="J52" s="6">
        <f t="shared" si="6"/>
        <v>1510.8866580012045</v>
      </c>
      <c r="K52" s="6">
        <f t="shared" si="7"/>
        <v>1785.5933230923329</v>
      </c>
      <c r="L52" s="6">
        <f t="shared" si="8"/>
        <v>2060.2999881834612</v>
      </c>
      <c r="M52" s="6">
        <f t="shared" si="9"/>
        <v>2472.3599858201533</v>
      </c>
    </row>
    <row r="53" spans="1:13" x14ac:dyDescent="0.4">
      <c r="A53" t="s">
        <v>58</v>
      </c>
      <c r="B53" s="17">
        <v>220.7</v>
      </c>
      <c r="C53" s="8">
        <v>6000</v>
      </c>
      <c r="D53" s="6">
        <f t="shared" si="0"/>
        <v>27.19</v>
      </c>
      <c r="E53" s="6">
        <f t="shared" si="2"/>
        <v>687.77666272782028</v>
      </c>
      <c r="F53" s="6">
        <f t="shared" si="1"/>
        <v>825.32999527338438</v>
      </c>
      <c r="G53" s="6">
        <f t="shared" si="3"/>
        <v>962.88332781894849</v>
      </c>
      <c r="H53" s="6">
        <f t="shared" si="4"/>
        <v>1100.4366603645126</v>
      </c>
      <c r="I53" s="6">
        <f t="shared" si="5"/>
        <v>1237.9899929100766</v>
      </c>
      <c r="J53" s="6">
        <f t="shared" si="6"/>
        <v>1513.0966580012046</v>
      </c>
      <c r="K53" s="6">
        <f t="shared" si="7"/>
        <v>1788.2033230923328</v>
      </c>
      <c r="L53" s="6">
        <f t="shared" si="8"/>
        <v>2063.3199881834612</v>
      </c>
      <c r="M53" s="6">
        <f t="shared" si="9"/>
        <v>2475.9799858201532</v>
      </c>
    </row>
    <row r="54" spans="1:13" x14ac:dyDescent="0.4">
      <c r="A54" t="s">
        <v>82</v>
      </c>
      <c r="B54" s="17">
        <v>287.60000000000002</v>
      </c>
      <c r="C54" s="8">
        <v>12000</v>
      </c>
      <c r="D54" s="6">
        <f t="shared" si="0"/>
        <v>41.72</v>
      </c>
      <c r="E54" s="6">
        <f t="shared" si="2"/>
        <v>695.84666272782022</v>
      </c>
      <c r="F54" s="6">
        <f t="shared" si="1"/>
        <v>835.00999527338422</v>
      </c>
      <c r="G54" s="6">
        <f t="shared" si="3"/>
        <v>974.18332781894856</v>
      </c>
      <c r="H54" s="6">
        <f t="shared" si="4"/>
        <v>1113.3466603645127</v>
      </c>
      <c r="I54" s="6">
        <f t="shared" si="5"/>
        <v>1252.5199929100766</v>
      </c>
      <c r="J54" s="6">
        <f t="shared" si="6"/>
        <v>1530.8566580012046</v>
      </c>
      <c r="K54" s="6">
        <f t="shared" si="7"/>
        <v>1809.1933230923328</v>
      </c>
      <c r="L54" s="6">
        <f t="shared" si="8"/>
        <v>2087.5299881834612</v>
      </c>
      <c r="M54" s="6">
        <f t="shared" si="9"/>
        <v>2505.0399858201531</v>
      </c>
    </row>
    <row r="55" spans="1:13" x14ac:dyDescent="0.4">
      <c r="A55" t="s">
        <v>60</v>
      </c>
      <c r="B55" s="17">
        <v>99.9</v>
      </c>
      <c r="C55" s="8">
        <v>1000</v>
      </c>
      <c r="D55" s="6">
        <f t="shared" si="0"/>
        <v>10.01</v>
      </c>
      <c r="E55" s="6">
        <f t="shared" si="2"/>
        <v>678.22666272782021</v>
      </c>
      <c r="F55" s="6">
        <f t="shared" si="1"/>
        <v>813.86999527338435</v>
      </c>
      <c r="G55" s="6">
        <f t="shared" si="3"/>
        <v>949.52332781894847</v>
      </c>
      <c r="H55" s="6">
        <f t="shared" si="4"/>
        <v>1085.1666603645126</v>
      </c>
      <c r="I55" s="6">
        <f t="shared" si="5"/>
        <v>1220.8099929100767</v>
      </c>
      <c r="J55" s="6">
        <f t="shared" si="6"/>
        <v>1492.0966580012046</v>
      </c>
      <c r="K55" s="6">
        <f t="shared" si="7"/>
        <v>1763.3933230923328</v>
      </c>
      <c r="L55" s="6">
        <f t="shared" si="8"/>
        <v>2034.6799881834611</v>
      </c>
      <c r="M55" s="6">
        <f t="shared" si="9"/>
        <v>2441.619985820153</v>
      </c>
    </row>
    <row r="56" spans="1:13" x14ac:dyDescent="0.4">
      <c r="A56" t="s">
        <v>61</v>
      </c>
      <c r="B56" s="17">
        <v>526.29999999999995</v>
      </c>
      <c r="C56" s="8">
        <v>8000</v>
      </c>
      <c r="D56" s="6">
        <f t="shared" si="0"/>
        <v>15.2</v>
      </c>
      <c r="E56" s="6">
        <f t="shared" si="2"/>
        <v>681.10666272782032</v>
      </c>
      <c r="F56" s="6">
        <f t="shared" si="1"/>
        <v>817.32999527338438</v>
      </c>
      <c r="G56" s="6">
        <f t="shared" si="3"/>
        <v>953.55332781894856</v>
      </c>
      <c r="H56" s="6">
        <f t="shared" si="4"/>
        <v>1089.7766603645125</v>
      </c>
      <c r="I56" s="6">
        <f t="shared" si="5"/>
        <v>1225.9999929100766</v>
      </c>
      <c r="J56" s="6">
        <f t="shared" si="6"/>
        <v>1498.4466580012045</v>
      </c>
      <c r="K56" s="6">
        <f t="shared" si="7"/>
        <v>1770.8933230923328</v>
      </c>
      <c r="L56" s="6">
        <f t="shared" si="8"/>
        <v>2043.3299881834607</v>
      </c>
      <c r="M56" s="6">
        <f t="shared" si="9"/>
        <v>2451.9999858201531</v>
      </c>
    </row>
    <row r="57" spans="1:13" x14ac:dyDescent="0.4">
      <c r="A57" t="s">
        <v>62</v>
      </c>
      <c r="B57" s="17">
        <v>282</v>
      </c>
      <c r="C57" s="8">
        <v>2500</v>
      </c>
      <c r="D57" s="6">
        <f t="shared" si="0"/>
        <v>8.8699999999999992</v>
      </c>
      <c r="E57" s="6">
        <f t="shared" si="2"/>
        <v>677.59666272782022</v>
      </c>
      <c r="F57" s="6">
        <f t="shared" si="1"/>
        <v>813.10999527338436</v>
      </c>
      <c r="G57" s="6">
        <f t="shared" si="3"/>
        <v>948.63332781894849</v>
      </c>
      <c r="H57" s="6">
        <f t="shared" si="4"/>
        <v>1084.1466603645126</v>
      </c>
      <c r="I57" s="6">
        <f t="shared" si="5"/>
        <v>1219.6699929100766</v>
      </c>
      <c r="J57" s="6">
        <f t="shared" si="6"/>
        <v>1490.7066580012045</v>
      </c>
      <c r="K57" s="6">
        <f t="shared" si="7"/>
        <v>1761.7433230923327</v>
      </c>
      <c r="L57" s="6">
        <f t="shared" si="8"/>
        <v>2032.779988183461</v>
      </c>
      <c r="M57" s="6">
        <f t="shared" si="9"/>
        <v>2439.3399858201528</v>
      </c>
    </row>
    <row r="58" spans="1:13" x14ac:dyDescent="0.4">
      <c r="A58" t="s">
        <v>63</v>
      </c>
      <c r="B58" s="17">
        <v>117.9</v>
      </c>
      <c r="C58" s="8">
        <v>2750</v>
      </c>
      <c r="D58" s="6">
        <f t="shared" si="0"/>
        <v>23.32</v>
      </c>
      <c r="E58" s="6">
        <f t="shared" si="2"/>
        <v>685.6266627278203</v>
      </c>
      <c r="F58" s="6">
        <f t="shared" si="1"/>
        <v>822.74999527338423</v>
      </c>
      <c r="G58" s="6">
        <f t="shared" si="3"/>
        <v>959.8733278189485</v>
      </c>
      <c r="H58" s="6">
        <f t="shared" si="4"/>
        <v>1096.9966603645125</v>
      </c>
      <c r="I58" s="6">
        <f t="shared" si="5"/>
        <v>1234.1199929100767</v>
      </c>
      <c r="J58" s="6">
        <f t="shared" si="6"/>
        <v>1508.3666580012045</v>
      </c>
      <c r="K58" s="6">
        <f t="shared" si="7"/>
        <v>1782.6133230923328</v>
      </c>
      <c r="L58" s="6">
        <f t="shared" si="8"/>
        <v>2056.8699881834609</v>
      </c>
      <c r="M58" s="6">
        <f t="shared" si="9"/>
        <v>2468.2399858201529</v>
      </c>
    </row>
    <row r="59" spans="1:13" x14ac:dyDescent="0.4">
      <c r="A59" t="s">
        <v>64</v>
      </c>
      <c r="B59" s="17">
        <v>77.599999999999994</v>
      </c>
      <c r="C59">
        <v>750</v>
      </c>
      <c r="D59" s="6">
        <f t="shared" si="0"/>
        <v>9.66</v>
      </c>
      <c r="E59" s="6">
        <f t="shared" si="2"/>
        <v>678.03666272782027</v>
      </c>
      <c r="F59" s="6">
        <f t="shared" si="1"/>
        <v>813.63999527338433</v>
      </c>
      <c r="G59" s="6">
        <f t="shared" si="3"/>
        <v>949.2433278189485</v>
      </c>
      <c r="H59" s="6">
        <f t="shared" si="4"/>
        <v>1084.8566603645127</v>
      </c>
      <c r="I59" s="6">
        <f t="shared" si="5"/>
        <v>1220.4599929100766</v>
      </c>
      <c r="J59" s="6">
        <f t="shared" si="6"/>
        <v>1491.6766580012045</v>
      </c>
      <c r="K59" s="6">
        <f t="shared" si="7"/>
        <v>1762.8833230923328</v>
      </c>
      <c r="L59" s="6">
        <f t="shared" si="8"/>
        <v>2034.0999881834607</v>
      </c>
      <c r="M59" s="6">
        <f t="shared" si="9"/>
        <v>2440.9199858201532</v>
      </c>
    </row>
    <row r="60" spans="1:13" x14ac:dyDescent="0.4">
      <c r="A60" t="s">
        <v>65</v>
      </c>
      <c r="B60" s="17">
        <v>323.39999999999998</v>
      </c>
      <c r="C60" s="8">
        <v>9500</v>
      </c>
      <c r="D60" s="6">
        <f t="shared" si="0"/>
        <v>29.38</v>
      </c>
      <c r="E60" s="6">
        <f t="shared" si="2"/>
        <v>688.98666272782032</v>
      </c>
      <c r="F60" s="6">
        <f t="shared" si="1"/>
        <v>826.78999527338442</v>
      </c>
      <c r="G60" s="6">
        <f t="shared" si="3"/>
        <v>964.58332781894853</v>
      </c>
      <c r="H60" s="6">
        <f t="shared" si="4"/>
        <v>1102.3866603645126</v>
      </c>
      <c r="I60" s="6">
        <f t="shared" si="5"/>
        <v>1240.1799929100766</v>
      </c>
      <c r="J60" s="6">
        <f t="shared" si="6"/>
        <v>1515.7766580012046</v>
      </c>
      <c r="K60" s="6">
        <f t="shared" si="7"/>
        <v>1791.3733230923328</v>
      </c>
      <c r="L60" s="6">
        <f t="shared" si="8"/>
        <v>2066.9699881834613</v>
      </c>
      <c r="M60" s="6">
        <f t="shared" si="9"/>
        <v>2480.3599858201533</v>
      </c>
    </row>
    <row r="61" spans="1:13" x14ac:dyDescent="0.4">
      <c r="A61" t="s">
        <v>66</v>
      </c>
      <c r="B61" s="17">
        <v>1436.7</v>
      </c>
      <c r="C61" s="8">
        <v>60000</v>
      </c>
      <c r="D61" s="6">
        <f t="shared" si="0"/>
        <v>41.76</v>
      </c>
      <c r="E61" s="6">
        <f t="shared" si="2"/>
        <v>695.86666272782031</v>
      </c>
      <c r="F61" s="6">
        <f t="shared" si="1"/>
        <v>835.03999527338442</v>
      </c>
      <c r="G61" s="6">
        <f t="shared" si="3"/>
        <v>974.21332781894853</v>
      </c>
      <c r="H61" s="6">
        <f t="shared" si="4"/>
        <v>1113.3866603645126</v>
      </c>
      <c r="I61" s="6">
        <f t="shared" si="5"/>
        <v>1252.5599929100767</v>
      </c>
      <c r="J61" s="6">
        <f t="shared" si="6"/>
        <v>1530.9066580012045</v>
      </c>
      <c r="K61" s="6">
        <f t="shared" si="7"/>
        <v>1809.2533230923327</v>
      </c>
      <c r="L61" s="6">
        <f t="shared" si="8"/>
        <v>2087.5999881834609</v>
      </c>
      <c r="M61" s="6">
        <f t="shared" si="9"/>
        <v>2505.119985820153</v>
      </c>
    </row>
    <row r="62" spans="1:13" x14ac:dyDescent="0.4">
      <c r="A62" t="s">
        <v>67</v>
      </c>
      <c r="B62" s="17">
        <v>182</v>
      </c>
      <c r="C62" s="8">
        <v>2000</v>
      </c>
      <c r="D62" s="6">
        <f t="shared" si="0"/>
        <v>10.99</v>
      </c>
      <c r="E62" s="6">
        <f t="shared" si="2"/>
        <v>678.77666272782028</v>
      </c>
      <c r="F62" s="6">
        <f t="shared" si="1"/>
        <v>814.52999527338443</v>
      </c>
      <c r="G62" s="6">
        <f t="shared" si="3"/>
        <v>950.28332781894846</v>
      </c>
      <c r="H62" s="6">
        <f t="shared" si="4"/>
        <v>1086.0366603645125</v>
      </c>
      <c r="I62" s="6">
        <f t="shared" si="5"/>
        <v>1221.7899929100765</v>
      </c>
      <c r="J62" s="6">
        <f t="shared" si="6"/>
        <v>1493.2966580012046</v>
      </c>
      <c r="K62" s="6">
        <f t="shared" si="7"/>
        <v>1764.8033230923327</v>
      </c>
      <c r="L62" s="6">
        <f t="shared" si="8"/>
        <v>2036.319988183461</v>
      </c>
      <c r="M62" s="6">
        <f t="shared" si="9"/>
        <v>2443.5799858201531</v>
      </c>
    </row>
    <row r="63" spans="1:13" x14ac:dyDescent="0.4">
      <c r="A63" t="s">
        <v>68</v>
      </c>
      <c r="B63" s="17">
        <v>176.7</v>
      </c>
      <c r="C63" s="8">
        <v>5000</v>
      </c>
      <c r="D63" s="6">
        <f t="shared" si="0"/>
        <v>28.3</v>
      </c>
      <c r="E63" s="6">
        <f t="shared" si="2"/>
        <v>688.38666272782029</v>
      </c>
      <c r="F63" s="6">
        <f t="shared" si="1"/>
        <v>826.06999527338439</v>
      </c>
      <c r="G63" s="6">
        <f t="shared" si="3"/>
        <v>963.7433278189485</v>
      </c>
      <c r="H63" s="6">
        <f t="shared" si="4"/>
        <v>1101.4266603645126</v>
      </c>
      <c r="I63" s="6">
        <f t="shared" si="5"/>
        <v>1239.0999929100767</v>
      </c>
      <c r="J63" s="6">
        <f t="shared" si="6"/>
        <v>1514.4566580012045</v>
      </c>
      <c r="K63" s="6">
        <f t="shared" si="7"/>
        <v>1789.8133230923329</v>
      </c>
      <c r="L63" s="6">
        <f t="shared" si="8"/>
        <v>2065.1699881834611</v>
      </c>
      <c r="M63" s="6">
        <f t="shared" si="9"/>
        <v>2478.199985820153</v>
      </c>
    </row>
    <row r="64" spans="1:13" x14ac:dyDescent="0.4">
      <c r="A64" t="s">
        <v>69</v>
      </c>
      <c r="B64" s="17">
        <v>470.9</v>
      </c>
      <c r="C64" s="8">
        <v>6500</v>
      </c>
      <c r="D64" s="6">
        <f t="shared" si="0"/>
        <v>13.8</v>
      </c>
      <c r="E64" s="6">
        <f t="shared" si="2"/>
        <v>680.33666272782023</v>
      </c>
      <c r="F64" s="6">
        <f t="shared" si="1"/>
        <v>816.39999527338432</v>
      </c>
      <c r="G64" s="6">
        <f t="shared" si="3"/>
        <v>952.46332781894853</v>
      </c>
      <c r="H64" s="6">
        <f t="shared" si="4"/>
        <v>1088.5366603645125</v>
      </c>
      <c r="I64" s="6">
        <f t="shared" si="5"/>
        <v>1224.5999929100767</v>
      </c>
      <c r="J64" s="6">
        <f t="shared" si="6"/>
        <v>1496.7366580012044</v>
      </c>
      <c r="K64" s="6">
        <f t="shared" si="7"/>
        <v>1768.8633230923328</v>
      </c>
      <c r="L64" s="6">
        <f t="shared" si="8"/>
        <v>2040.9999881834608</v>
      </c>
      <c r="M64" s="6">
        <f t="shared" si="9"/>
        <v>2449.199985820153</v>
      </c>
    </row>
    <row r="65" spans="1:13" x14ac:dyDescent="0.4">
      <c r="A65" t="s">
        <v>70</v>
      </c>
      <c r="B65" s="17">
        <v>170.4</v>
      </c>
      <c r="C65" s="8">
        <v>4750</v>
      </c>
      <c r="D65" s="6">
        <f t="shared" si="0"/>
        <v>27.88</v>
      </c>
      <c r="E65" s="6">
        <f t="shared" si="2"/>
        <v>688.15666272782028</v>
      </c>
      <c r="F65" s="6">
        <f t="shared" si="1"/>
        <v>825.78999527338442</v>
      </c>
      <c r="G65" s="6">
        <f t="shared" si="3"/>
        <v>963.41332781894846</v>
      </c>
      <c r="H65" s="6">
        <f t="shared" si="4"/>
        <v>1101.0466603645125</v>
      </c>
      <c r="I65" s="6">
        <f t="shared" si="5"/>
        <v>1238.6799929100766</v>
      </c>
      <c r="J65" s="6">
        <f t="shared" si="6"/>
        <v>1513.9466580012045</v>
      </c>
      <c r="K65" s="6">
        <f t="shared" si="7"/>
        <v>1789.2033230923328</v>
      </c>
      <c r="L65" s="6">
        <f t="shared" si="8"/>
        <v>2064.4699881834613</v>
      </c>
      <c r="M65" s="6">
        <f t="shared" si="9"/>
        <v>2477.3599858201533</v>
      </c>
    </row>
    <row r="66" spans="1:13" x14ac:dyDescent="0.4">
      <c r="B66" s="18">
        <f>SUM(B9:B65)</f>
        <v>48942.700000000012</v>
      </c>
      <c r="C66" s="19">
        <f>SUM(C9:C65)</f>
        <v>1295525</v>
      </c>
    </row>
    <row r="67" spans="1:13" x14ac:dyDescent="0.4">
      <c r="C67" s="20"/>
    </row>
    <row r="68" spans="1:13" x14ac:dyDescent="0.4">
      <c r="C68" s="2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68"/>
  <sheetViews>
    <sheetView workbookViewId="0">
      <selection activeCell="M13" sqref="M13"/>
    </sheetView>
  </sheetViews>
  <sheetFormatPr defaultRowHeight="14.6" x14ac:dyDescent="0.4"/>
  <cols>
    <col min="1" max="1" width="43" bestFit="1" customWidth="1"/>
    <col min="2" max="2" width="9.15234375" style="10"/>
    <col min="3" max="3" width="10.15234375" style="11" bestFit="1" customWidth="1"/>
    <col min="4" max="12" width="9.15234375" style="6"/>
  </cols>
  <sheetData>
    <row r="1" spans="1:12" x14ac:dyDescent="0.4">
      <c r="A1" s="9" t="s">
        <v>129</v>
      </c>
      <c r="C1" s="20"/>
      <c r="D1" s="15"/>
      <c r="F1" s="25"/>
      <c r="L1" s="12" t="s">
        <v>130</v>
      </c>
    </row>
    <row r="2" spans="1:12" x14ac:dyDescent="0.4">
      <c r="D2" s="15"/>
    </row>
    <row r="3" spans="1:12" x14ac:dyDescent="0.4">
      <c r="A3" t="s">
        <v>0</v>
      </c>
      <c r="B3" s="13" t="s">
        <v>1</v>
      </c>
      <c r="C3" s="14" t="s">
        <v>2</v>
      </c>
      <c r="D3" s="15" t="s">
        <v>3</v>
      </c>
      <c r="E3" s="15" t="s">
        <v>4</v>
      </c>
      <c r="F3" s="15" t="s">
        <v>5</v>
      </c>
      <c r="G3" s="15" t="s">
        <v>6</v>
      </c>
      <c r="H3" s="15" t="s">
        <v>3</v>
      </c>
      <c r="I3" s="15" t="s">
        <v>7</v>
      </c>
      <c r="J3" s="15" t="s">
        <v>8</v>
      </c>
      <c r="K3" s="15" t="s">
        <v>9</v>
      </c>
      <c r="L3" s="15" t="s">
        <v>10</v>
      </c>
    </row>
    <row r="5" spans="1:12" x14ac:dyDescent="0.4">
      <c r="A5" t="s">
        <v>11</v>
      </c>
      <c r="B5" s="10">
        <f>'[3]Appendix 3A'!B5</f>
        <v>49384.500000000007</v>
      </c>
      <c r="C5" s="11">
        <f>'[3]Appendix 3A'!C5</f>
        <v>52668569</v>
      </c>
      <c r="D5" s="6">
        <f>'[3]Appendix 3A'!D5</f>
        <v>1066.4999949376827</v>
      </c>
      <c r="E5" s="6">
        <f>D5/9*6</f>
        <v>710.99999662512187</v>
      </c>
      <c r="F5" s="6">
        <f>D5/9*7</f>
        <v>829.49999606264214</v>
      </c>
      <c r="G5" s="6">
        <f>D5/9*8</f>
        <v>947.99999550016241</v>
      </c>
      <c r="H5" s="6">
        <f>D5</f>
        <v>1066.4999949376827</v>
      </c>
      <c r="I5" s="6">
        <f>D5/9*11</f>
        <v>1303.4999938127232</v>
      </c>
      <c r="J5" s="6">
        <f>D5/9*13</f>
        <v>1540.499992687764</v>
      </c>
      <c r="K5" s="6">
        <f>D5/9*15</f>
        <v>1777.4999915628046</v>
      </c>
      <c r="L5" s="6">
        <f>D5/9*18</f>
        <v>2132.9999898753654</v>
      </c>
    </row>
    <row r="6" spans="1:12" x14ac:dyDescent="0.4">
      <c r="A6" t="s">
        <v>71</v>
      </c>
      <c r="B6" s="10">
        <f>B5</f>
        <v>49384.500000000007</v>
      </c>
      <c r="C6" s="11">
        <f>D6*B6</f>
        <v>6702464.3400000008</v>
      </c>
      <c r="D6" s="16">
        <v>135.72</v>
      </c>
      <c r="E6" s="6">
        <f>D6/9*6</f>
        <v>90.48</v>
      </c>
      <c r="F6" s="6">
        <f>D6/9*7</f>
        <v>105.56</v>
      </c>
      <c r="G6" s="6">
        <f>D6/9*8</f>
        <v>120.64</v>
      </c>
      <c r="H6" s="6">
        <f>D6</f>
        <v>135.72</v>
      </c>
      <c r="I6" s="6">
        <f>D6/9*11</f>
        <v>165.88</v>
      </c>
      <c r="J6" s="6">
        <f>D6/9*13</f>
        <v>196.04</v>
      </c>
      <c r="K6" s="6">
        <f>D6/9*15</f>
        <v>226.2</v>
      </c>
      <c r="L6" s="6">
        <f>D6/9*18</f>
        <v>271.44</v>
      </c>
    </row>
    <row r="7" spans="1:12" x14ac:dyDescent="0.4">
      <c r="A7" t="s">
        <v>72</v>
      </c>
      <c r="B7" s="10">
        <f>B6</f>
        <v>49384.500000000007</v>
      </c>
      <c r="C7" s="11">
        <f>D7*B7</f>
        <v>3156657.2400000007</v>
      </c>
      <c r="D7" s="16">
        <v>63.92</v>
      </c>
      <c r="E7" s="6">
        <f>D7/9*6</f>
        <v>42.61333333333333</v>
      </c>
      <c r="F7" s="6">
        <f>D7/9*7</f>
        <v>49.715555555555554</v>
      </c>
      <c r="G7" s="6">
        <f>D7/9*8</f>
        <v>56.817777777777778</v>
      </c>
      <c r="H7" s="6">
        <f>D7</f>
        <v>63.92</v>
      </c>
      <c r="I7" s="6">
        <f>D7/9*11</f>
        <v>78.12444444444445</v>
      </c>
      <c r="J7" s="6">
        <f>D7/9*13</f>
        <v>92.328888888888883</v>
      </c>
      <c r="K7" s="6">
        <f>D7/9*15</f>
        <v>106.53333333333333</v>
      </c>
      <c r="L7" s="6">
        <f>D7/9*18</f>
        <v>127.84</v>
      </c>
    </row>
    <row r="9" spans="1:12" x14ac:dyDescent="0.4">
      <c r="A9" s="26" t="s">
        <v>14</v>
      </c>
      <c r="B9" s="26">
        <v>164.3</v>
      </c>
      <c r="C9" s="11">
        <v>2500</v>
      </c>
      <c r="D9" s="6">
        <f t="shared" ref="D9:D65" si="0">ROUND(C9/B9,2)</f>
        <v>15.22</v>
      </c>
      <c r="E9" s="6">
        <f t="shared" ref="E9:E65" si="1">ROUND($D9/9*6,2)+E$5+E$6+E$7</f>
        <v>854.24332995845521</v>
      </c>
      <c r="F9" s="6">
        <f>ROUND($D9/9*7,2)+F$5+F$6+F$7</f>
        <v>996.61555161819774</v>
      </c>
      <c r="G9" s="6">
        <f>ROUND($D9/9*8,2)+G$5+G$6+G$7</f>
        <v>1138.9877732779403</v>
      </c>
      <c r="H9" s="6">
        <f>ROUND($D9/9*9,2)+H$5+H$6+H$7</f>
        <v>1281.3599949376828</v>
      </c>
      <c r="I9" s="6">
        <f>ROUND($D9/9*11,2)+I$5+I$6+I$7</f>
        <v>1566.1044382571674</v>
      </c>
      <c r="J9" s="6">
        <f>ROUND($D9/9*13,2)+J$5+J$6+J$7</f>
        <v>1850.848881576653</v>
      </c>
      <c r="K9" s="6">
        <f>ROUND($D9/9*15,2)+K$5+K$6+K$7</f>
        <v>2135.603324896138</v>
      </c>
      <c r="L9" s="6">
        <f>ROUND($D9/9*18,2)+L$5+L$6+L$7</f>
        <v>2562.7199898753656</v>
      </c>
    </row>
    <row r="10" spans="1:12" x14ac:dyDescent="0.4">
      <c r="A10" s="26" t="s">
        <v>15</v>
      </c>
      <c r="B10" s="26">
        <v>78.5</v>
      </c>
      <c r="C10" s="11">
        <v>1750</v>
      </c>
      <c r="D10" s="6">
        <f t="shared" si="0"/>
        <v>22.29</v>
      </c>
      <c r="E10" s="6">
        <f t="shared" si="1"/>
        <v>858.95332995845524</v>
      </c>
      <c r="F10" s="6">
        <f t="shared" ref="F10:F65" si="2">ROUND($D10/9*7,2)+F$5+F$6+F$7</f>
        <v>1002.1155516181977</v>
      </c>
      <c r="G10" s="6">
        <f t="shared" ref="G10:G65" si="3">ROUND($D10/9*8,2)+G$5+G$6+G$7</f>
        <v>1145.2677732779403</v>
      </c>
      <c r="H10" s="6">
        <f t="shared" ref="H10:H65" si="4">ROUND($D10/9*9,2)+H$5+H$6+H$7</f>
        <v>1288.4299949376827</v>
      </c>
      <c r="I10" s="6">
        <f t="shared" ref="I10:I65" si="5">ROUND($D10/9*11,2)+I$5+I$6+I$7</f>
        <v>1574.7444382571678</v>
      </c>
      <c r="J10" s="6">
        <f t="shared" ref="J10:J65" si="6">ROUND($D10/9*13,2)+J$5+J$6+J$7</f>
        <v>1861.068881576653</v>
      </c>
      <c r="K10" s="6">
        <f t="shared" ref="K10:K65" si="7">ROUND($D10/9*15,2)+K$5+K$6+K$7</f>
        <v>2147.3833248961382</v>
      </c>
      <c r="L10" s="6">
        <f t="shared" ref="L10:L65" si="8">ROUND($D10/9*18,2)+L$5+L$6+L$7</f>
        <v>2576.8599898753655</v>
      </c>
    </row>
    <row r="11" spans="1:12" x14ac:dyDescent="0.4">
      <c r="A11" s="26" t="s">
        <v>16</v>
      </c>
      <c r="B11" s="26">
        <v>228.6</v>
      </c>
      <c r="C11" s="11">
        <v>5000</v>
      </c>
      <c r="D11" s="6">
        <f t="shared" si="0"/>
        <v>21.87</v>
      </c>
      <c r="E11" s="6">
        <f t="shared" si="1"/>
        <v>858.67332995845527</v>
      </c>
      <c r="F11" s="6">
        <f t="shared" si="2"/>
        <v>1001.7855516181976</v>
      </c>
      <c r="G11" s="6">
        <f t="shared" si="3"/>
        <v>1144.8977732779404</v>
      </c>
      <c r="H11" s="6">
        <f t="shared" si="4"/>
        <v>1288.0099949376827</v>
      </c>
      <c r="I11" s="6">
        <f t="shared" si="5"/>
        <v>1574.2344382571675</v>
      </c>
      <c r="J11" s="6">
        <f t="shared" si="6"/>
        <v>1860.4588815766529</v>
      </c>
      <c r="K11" s="6">
        <f t="shared" si="7"/>
        <v>2146.6833248961379</v>
      </c>
      <c r="L11" s="6">
        <f t="shared" si="8"/>
        <v>2576.0199898753654</v>
      </c>
    </row>
    <row r="12" spans="1:12" x14ac:dyDescent="0.4">
      <c r="A12" s="26" t="s">
        <v>17</v>
      </c>
      <c r="B12" s="26">
        <v>201.6</v>
      </c>
      <c r="C12" s="11">
        <v>4100</v>
      </c>
      <c r="D12" s="6">
        <f t="shared" si="0"/>
        <v>20.34</v>
      </c>
      <c r="E12" s="6">
        <f t="shared" si="1"/>
        <v>857.65332995845517</v>
      </c>
      <c r="F12" s="6">
        <f t="shared" si="2"/>
        <v>1000.5955516181978</v>
      </c>
      <c r="G12" s="6">
        <f t="shared" si="3"/>
        <v>1143.5377732779402</v>
      </c>
      <c r="H12" s="6">
        <f t="shared" si="4"/>
        <v>1286.4799949376827</v>
      </c>
      <c r="I12" s="6">
        <f t="shared" si="5"/>
        <v>1572.3644382571676</v>
      </c>
      <c r="J12" s="6">
        <f t="shared" si="6"/>
        <v>1858.248881576653</v>
      </c>
      <c r="K12" s="6">
        <f t="shared" si="7"/>
        <v>2144.1333248961382</v>
      </c>
      <c r="L12" s="6">
        <f t="shared" si="8"/>
        <v>2572.9599898753654</v>
      </c>
    </row>
    <row r="13" spans="1:12" x14ac:dyDescent="0.4">
      <c r="A13" s="26" t="s">
        <v>73</v>
      </c>
      <c r="B13" s="26">
        <v>549</v>
      </c>
      <c r="C13" s="11">
        <v>10500</v>
      </c>
      <c r="D13" s="6">
        <f t="shared" si="0"/>
        <v>19.13</v>
      </c>
      <c r="E13" s="6">
        <f t="shared" si="1"/>
        <v>856.84332995845523</v>
      </c>
      <c r="F13" s="6">
        <f t="shared" si="2"/>
        <v>999.65555161819771</v>
      </c>
      <c r="G13" s="6">
        <f t="shared" si="3"/>
        <v>1142.4577732779403</v>
      </c>
      <c r="H13" s="6">
        <f t="shared" si="4"/>
        <v>1285.2699949376829</v>
      </c>
      <c r="I13" s="6">
        <f t="shared" si="5"/>
        <v>1570.8844382571676</v>
      </c>
      <c r="J13" s="6">
        <f t="shared" si="6"/>
        <v>1856.498881576653</v>
      </c>
      <c r="K13" s="6">
        <f t="shared" si="7"/>
        <v>2142.1133248961382</v>
      </c>
      <c r="L13" s="6">
        <f t="shared" si="8"/>
        <v>2570.5399898753658</v>
      </c>
    </row>
    <row r="14" spans="1:12" x14ac:dyDescent="0.4">
      <c r="A14" s="26" t="s">
        <v>84</v>
      </c>
      <c r="B14" s="26">
        <v>980.6</v>
      </c>
      <c r="C14" s="11">
        <v>8000</v>
      </c>
      <c r="D14" s="6">
        <f t="shared" si="0"/>
        <v>8.16</v>
      </c>
      <c r="E14" s="6">
        <f t="shared" si="1"/>
        <v>849.53332995845528</v>
      </c>
      <c r="F14" s="6">
        <f t="shared" si="2"/>
        <v>991.12555161819773</v>
      </c>
      <c r="G14" s="6">
        <f t="shared" si="3"/>
        <v>1132.7077732779403</v>
      </c>
      <c r="H14" s="6">
        <f t="shared" si="4"/>
        <v>1274.2999949376829</v>
      </c>
      <c r="I14" s="6">
        <f t="shared" si="5"/>
        <v>1557.4744382571678</v>
      </c>
      <c r="J14" s="6">
        <f t="shared" si="6"/>
        <v>1840.6588815766529</v>
      </c>
      <c r="K14" s="6">
        <f t="shared" si="7"/>
        <v>2123.833324896138</v>
      </c>
      <c r="L14" s="6">
        <f t="shared" si="8"/>
        <v>2548.5999898753657</v>
      </c>
    </row>
    <row r="15" spans="1:12" x14ac:dyDescent="0.4">
      <c r="A15" s="26" t="s">
        <v>75</v>
      </c>
      <c r="B15" s="26">
        <v>3172.2</v>
      </c>
      <c r="C15" s="11">
        <v>124120</v>
      </c>
      <c r="D15" s="6">
        <f t="shared" si="0"/>
        <v>39.130000000000003</v>
      </c>
      <c r="E15" s="6">
        <f t="shared" si="1"/>
        <v>870.18332995845526</v>
      </c>
      <c r="F15" s="6">
        <f t="shared" si="2"/>
        <v>1015.2055516181977</v>
      </c>
      <c r="G15" s="6">
        <f t="shared" si="3"/>
        <v>1160.2377732779403</v>
      </c>
      <c r="H15" s="6">
        <f t="shared" si="4"/>
        <v>1305.2699949376829</v>
      </c>
      <c r="I15" s="6">
        <f t="shared" si="5"/>
        <v>1595.3344382571674</v>
      </c>
      <c r="J15" s="6">
        <f t="shared" si="6"/>
        <v>1885.3888815766529</v>
      </c>
      <c r="K15" s="6">
        <f t="shared" si="7"/>
        <v>2175.4533248961379</v>
      </c>
      <c r="L15" s="6">
        <f t="shared" si="8"/>
        <v>2610.5399898753658</v>
      </c>
    </row>
    <row r="16" spans="1:12" x14ac:dyDescent="0.4">
      <c r="A16" s="26" t="s">
        <v>21</v>
      </c>
      <c r="B16" s="26">
        <v>1103.4000000000001</v>
      </c>
      <c r="C16" s="11">
        <v>18000</v>
      </c>
      <c r="D16" s="6">
        <f t="shared" si="0"/>
        <v>16.309999999999999</v>
      </c>
      <c r="E16" s="6">
        <f t="shared" si="1"/>
        <v>854.96332995845523</v>
      </c>
      <c r="F16" s="6">
        <f t="shared" si="2"/>
        <v>997.46555161819765</v>
      </c>
      <c r="G16" s="6">
        <f t="shared" si="3"/>
        <v>1139.9577732779403</v>
      </c>
      <c r="H16" s="6">
        <f t="shared" si="4"/>
        <v>1282.4499949376827</v>
      </c>
      <c r="I16" s="6">
        <f t="shared" si="5"/>
        <v>1567.4344382571678</v>
      </c>
      <c r="J16" s="6">
        <f t="shared" si="6"/>
        <v>1852.4288815766529</v>
      </c>
      <c r="K16" s="6">
        <f t="shared" si="7"/>
        <v>2137.413324896138</v>
      </c>
      <c r="L16" s="6">
        <f t="shared" si="8"/>
        <v>2564.8999898753655</v>
      </c>
    </row>
    <row r="17" spans="1:12" x14ac:dyDescent="0.4">
      <c r="A17" s="26" t="s">
        <v>22</v>
      </c>
      <c r="B17" s="26">
        <v>194</v>
      </c>
      <c r="C17" s="11">
        <v>3200</v>
      </c>
      <c r="D17" s="6">
        <f t="shared" si="0"/>
        <v>16.489999999999998</v>
      </c>
      <c r="E17" s="6">
        <f t="shared" si="1"/>
        <v>855.08332995845524</v>
      </c>
      <c r="F17" s="6">
        <f t="shared" si="2"/>
        <v>997.60555161819775</v>
      </c>
      <c r="G17" s="6">
        <f t="shared" si="3"/>
        <v>1140.1177732779402</v>
      </c>
      <c r="H17" s="6">
        <f t="shared" si="4"/>
        <v>1282.6299949376828</v>
      </c>
      <c r="I17" s="6">
        <f t="shared" si="5"/>
        <v>1567.6544382571676</v>
      </c>
      <c r="J17" s="6">
        <f t="shared" si="6"/>
        <v>1852.6888815766529</v>
      </c>
      <c r="K17" s="6">
        <f t="shared" si="7"/>
        <v>2137.7133248961381</v>
      </c>
      <c r="L17" s="6">
        <f t="shared" si="8"/>
        <v>2565.2599898753656</v>
      </c>
    </row>
    <row r="18" spans="1:12" x14ac:dyDescent="0.4">
      <c r="A18" s="26" t="s">
        <v>23</v>
      </c>
      <c r="B18" s="26">
        <v>3818.6</v>
      </c>
      <c r="C18" s="11">
        <v>89500</v>
      </c>
      <c r="D18" s="6">
        <f t="shared" si="0"/>
        <v>23.44</v>
      </c>
      <c r="E18" s="6">
        <f t="shared" si="1"/>
        <v>859.72332995845522</v>
      </c>
      <c r="F18" s="6">
        <f t="shared" si="2"/>
        <v>1003.0055516181976</v>
      </c>
      <c r="G18" s="6">
        <f t="shared" si="3"/>
        <v>1146.2977732779402</v>
      </c>
      <c r="H18" s="6">
        <f t="shared" si="4"/>
        <v>1289.5799949376828</v>
      </c>
      <c r="I18" s="6">
        <f t="shared" si="5"/>
        <v>1576.1544382571676</v>
      </c>
      <c r="J18" s="6">
        <f t="shared" si="6"/>
        <v>1862.7288815766528</v>
      </c>
      <c r="K18" s="6">
        <f t="shared" si="7"/>
        <v>2149.3033248961378</v>
      </c>
      <c r="L18" s="6">
        <f t="shared" si="8"/>
        <v>2579.1599898753657</v>
      </c>
    </row>
    <row r="19" spans="1:12" x14ac:dyDescent="0.4">
      <c r="A19" s="26" t="s">
        <v>24</v>
      </c>
      <c r="B19" s="26">
        <v>1692.3</v>
      </c>
      <c r="C19" s="11">
        <v>43000</v>
      </c>
      <c r="D19" s="6">
        <f t="shared" si="0"/>
        <v>25.41</v>
      </c>
      <c r="E19" s="6">
        <f t="shared" si="1"/>
        <v>861.03332995845528</v>
      </c>
      <c r="F19" s="6">
        <f t="shared" si="2"/>
        <v>1004.5355516181976</v>
      </c>
      <c r="G19" s="6">
        <f t="shared" si="3"/>
        <v>1148.0477732779402</v>
      </c>
      <c r="H19" s="6">
        <f t="shared" si="4"/>
        <v>1291.5499949376829</v>
      </c>
      <c r="I19" s="6">
        <f t="shared" si="5"/>
        <v>1578.5644382571675</v>
      </c>
      <c r="J19" s="6">
        <f t="shared" si="6"/>
        <v>1865.568881576653</v>
      </c>
      <c r="K19" s="6">
        <f t="shared" si="7"/>
        <v>2152.583324896138</v>
      </c>
      <c r="L19" s="6">
        <f t="shared" si="8"/>
        <v>2583.0999898753657</v>
      </c>
    </row>
    <row r="20" spans="1:12" x14ac:dyDescent="0.4">
      <c r="A20" s="26" t="s">
        <v>25</v>
      </c>
      <c r="B20" s="26">
        <v>1736.4</v>
      </c>
      <c r="C20" s="11">
        <v>78000</v>
      </c>
      <c r="D20" s="6">
        <f t="shared" si="0"/>
        <v>44.92</v>
      </c>
      <c r="E20" s="6">
        <f t="shared" si="1"/>
        <v>874.04332995845527</v>
      </c>
      <c r="F20" s="6">
        <f t="shared" si="2"/>
        <v>1019.7155516181977</v>
      </c>
      <c r="G20" s="6">
        <f t="shared" si="3"/>
        <v>1165.3877732779401</v>
      </c>
      <c r="H20" s="6">
        <f t="shared" si="4"/>
        <v>1311.0599949376829</v>
      </c>
      <c r="I20" s="6">
        <f t="shared" si="5"/>
        <v>1602.4044382571676</v>
      </c>
      <c r="J20" s="6">
        <f t="shared" si="6"/>
        <v>1893.748881576653</v>
      </c>
      <c r="K20" s="6">
        <f t="shared" si="7"/>
        <v>2185.1033248961376</v>
      </c>
      <c r="L20" s="6">
        <f t="shared" si="8"/>
        <v>2622.1199898753657</v>
      </c>
    </row>
    <row r="21" spans="1:12" x14ac:dyDescent="0.4">
      <c r="A21" s="26" t="s">
        <v>26</v>
      </c>
      <c r="B21" s="26">
        <v>230.3</v>
      </c>
      <c r="C21" s="11">
        <v>7500</v>
      </c>
      <c r="D21" s="6">
        <f t="shared" si="0"/>
        <v>32.57</v>
      </c>
      <c r="E21" s="6">
        <f t="shared" si="1"/>
        <v>865.80332995845527</v>
      </c>
      <c r="F21" s="6">
        <f t="shared" si="2"/>
        <v>1010.1055516181978</v>
      </c>
      <c r="G21" s="6">
        <f t="shared" si="3"/>
        <v>1154.4077732779404</v>
      </c>
      <c r="H21" s="6">
        <f t="shared" si="4"/>
        <v>1298.7099949376827</v>
      </c>
      <c r="I21" s="6">
        <f t="shared" si="5"/>
        <v>1587.3144382571675</v>
      </c>
      <c r="J21" s="6">
        <f t="shared" si="6"/>
        <v>1875.9188815766529</v>
      </c>
      <c r="K21" s="6">
        <f t="shared" si="7"/>
        <v>2164.5133248961379</v>
      </c>
      <c r="L21" s="6">
        <f t="shared" si="8"/>
        <v>2597.4199898753654</v>
      </c>
    </row>
    <row r="22" spans="1:12" x14ac:dyDescent="0.4">
      <c r="A22" s="26" t="s">
        <v>76</v>
      </c>
      <c r="B22" s="26">
        <v>989.1</v>
      </c>
      <c r="C22" s="11">
        <v>35000</v>
      </c>
      <c r="D22" s="6">
        <f t="shared" si="0"/>
        <v>35.39</v>
      </c>
      <c r="E22" s="6">
        <f t="shared" si="1"/>
        <v>867.68332995845526</v>
      </c>
      <c r="F22" s="6">
        <f t="shared" si="2"/>
        <v>1012.3055516181976</v>
      </c>
      <c r="G22" s="6">
        <f t="shared" si="3"/>
        <v>1156.9177732779403</v>
      </c>
      <c r="H22" s="6">
        <f t="shared" si="4"/>
        <v>1301.5299949376829</v>
      </c>
      <c r="I22" s="6">
        <f t="shared" si="5"/>
        <v>1590.7544382571675</v>
      </c>
      <c r="J22" s="6">
        <f t="shared" si="6"/>
        <v>1879.9888815766528</v>
      </c>
      <c r="K22" s="6">
        <f t="shared" si="7"/>
        <v>2169.2133248961377</v>
      </c>
      <c r="L22" s="6">
        <f t="shared" si="8"/>
        <v>2603.0599898753658</v>
      </c>
    </row>
    <row r="23" spans="1:12" x14ac:dyDescent="0.4">
      <c r="A23" s="26" t="s">
        <v>77</v>
      </c>
      <c r="B23" s="26">
        <v>152.19999999999999</v>
      </c>
      <c r="C23" s="11">
        <v>2653</v>
      </c>
      <c r="D23" s="6">
        <f t="shared" si="0"/>
        <v>17.43</v>
      </c>
      <c r="E23" s="6">
        <f t="shared" si="1"/>
        <v>855.71332995845523</v>
      </c>
      <c r="F23" s="6">
        <f t="shared" si="2"/>
        <v>998.33555161819754</v>
      </c>
      <c r="G23" s="6">
        <f t="shared" si="3"/>
        <v>1140.9477732779403</v>
      </c>
      <c r="H23" s="6">
        <f t="shared" si="4"/>
        <v>1283.5699949376828</v>
      </c>
      <c r="I23" s="6">
        <f t="shared" si="5"/>
        <v>1568.8044382571677</v>
      </c>
      <c r="J23" s="6">
        <f t="shared" si="6"/>
        <v>1854.048881576653</v>
      </c>
      <c r="K23" s="6">
        <f t="shared" si="7"/>
        <v>2139.2833248961379</v>
      </c>
      <c r="L23" s="6">
        <f t="shared" si="8"/>
        <v>2567.1399898753657</v>
      </c>
    </row>
    <row r="24" spans="1:12" x14ac:dyDescent="0.4">
      <c r="A24" s="26" t="s">
        <v>29</v>
      </c>
      <c r="B24" s="26">
        <v>1534.7</v>
      </c>
      <c r="C24" s="11">
        <v>53000</v>
      </c>
      <c r="D24" s="6">
        <f t="shared" si="0"/>
        <v>34.53</v>
      </c>
      <c r="E24" s="6">
        <f t="shared" si="1"/>
        <v>867.11332995845521</v>
      </c>
      <c r="F24" s="6">
        <f t="shared" si="2"/>
        <v>1011.6355516181977</v>
      </c>
      <c r="G24" s="6">
        <f t="shared" si="3"/>
        <v>1156.1477732779404</v>
      </c>
      <c r="H24" s="6">
        <f t="shared" si="4"/>
        <v>1300.6699949376828</v>
      </c>
      <c r="I24" s="6">
        <f t="shared" si="5"/>
        <v>1589.7044382571678</v>
      </c>
      <c r="J24" s="6">
        <f t="shared" si="6"/>
        <v>1878.748881576653</v>
      </c>
      <c r="K24" s="6">
        <f t="shared" si="7"/>
        <v>2167.7833248961379</v>
      </c>
      <c r="L24" s="6">
        <f t="shared" si="8"/>
        <v>2601.3399898753655</v>
      </c>
    </row>
    <row r="25" spans="1:12" x14ac:dyDescent="0.4">
      <c r="A25" s="26" t="s">
        <v>30</v>
      </c>
      <c r="B25" s="26">
        <v>47.8</v>
      </c>
      <c r="C25" s="11">
        <v>700</v>
      </c>
      <c r="D25" s="6">
        <f t="shared" si="0"/>
        <v>14.64</v>
      </c>
      <c r="E25" s="6">
        <f t="shared" si="1"/>
        <v>853.85332995845522</v>
      </c>
      <c r="F25" s="6">
        <f t="shared" si="2"/>
        <v>996.1655516181977</v>
      </c>
      <c r="G25" s="6">
        <f t="shared" si="3"/>
        <v>1138.4677732779403</v>
      </c>
      <c r="H25" s="6">
        <f t="shared" si="4"/>
        <v>1280.7799949376829</v>
      </c>
      <c r="I25" s="6">
        <f t="shared" si="5"/>
        <v>1565.3944382571678</v>
      </c>
      <c r="J25" s="6">
        <f t="shared" si="6"/>
        <v>1850.018881576653</v>
      </c>
      <c r="K25" s="6">
        <f t="shared" si="7"/>
        <v>2134.6333248961382</v>
      </c>
      <c r="L25" s="6">
        <f t="shared" si="8"/>
        <v>2561.5599898753658</v>
      </c>
    </row>
    <row r="26" spans="1:12" x14ac:dyDescent="0.4">
      <c r="A26" s="26" t="s">
        <v>31</v>
      </c>
      <c r="B26" s="26">
        <v>211.6</v>
      </c>
      <c r="C26" s="11">
        <v>2600</v>
      </c>
      <c r="D26" s="6">
        <f t="shared" si="0"/>
        <v>12.29</v>
      </c>
      <c r="E26" s="6">
        <f t="shared" si="1"/>
        <v>852.28332995845528</v>
      </c>
      <c r="F26" s="6">
        <f t="shared" si="2"/>
        <v>994.33555161819754</v>
      </c>
      <c r="G26" s="6">
        <f t="shared" si="3"/>
        <v>1136.3777732779402</v>
      </c>
      <c r="H26" s="6">
        <f t="shared" si="4"/>
        <v>1278.4299949376827</v>
      </c>
      <c r="I26" s="6">
        <f t="shared" si="5"/>
        <v>1562.5244382571675</v>
      </c>
      <c r="J26" s="6">
        <f t="shared" si="6"/>
        <v>1846.6188815766529</v>
      </c>
      <c r="K26" s="6">
        <f t="shared" si="7"/>
        <v>2130.7133248961381</v>
      </c>
      <c r="L26" s="6">
        <f t="shared" si="8"/>
        <v>2556.8599898753655</v>
      </c>
    </row>
    <row r="27" spans="1:12" x14ac:dyDescent="0.4">
      <c r="A27" s="26" t="s">
        <v>32</v>
      </c>
      <c r="B27" s="26">
        <v>134.30000000000001</v>
      </c>
      <c r="C27" s="11">
        <v>3000</v>
      </c>
      <c r="D27" s="6">
        <f t="shared" si="0"/>
        <v>22.34</v>
      </c>
      <c r="E27" s="6">
        <f t="shared" si="1"/>
        <v>858.98332995845522</v>
      </c>
      <c r="F27" s="6">
        <f t="shared" si="2"/>
        <v>1002.1555516181977</v>
      </c>
      <c r="G27" s="6">
        <f t="shared" si="3"/>
        <v>1145.3177732779402</v>
      </c>
      <c r="H27" s="6">
        <f t="shared" si="4"/>
        <v>1288.4799949376827</v>
      </c>
      <c r="I27" s="6">
        <f t="shared" si="5"/>
        <v>1574.8044382571677</v>
      </c>
      <c r="J27" s="6">
        <f t="shared" si="6"/>
        <v>1861.1388815766529</v>
      </c>
      <c r="K27" s="6">
        <f t="shared" si="7"/>
        <v>2147.4633248961381</v>
      </c>
      <c r="L27" s="6">
        <f t="shared" si="8"/>
        <v>2576.9599898753654</v>
      </c>
    </row>
    <row r="28" spans="1:12" x14ac:dyDescent="0.4">
      <c r="A28" s="26" t="s">
        <v>33</v>
      </c>
      <c r="B28" s="26">
        <v>164.2</v>
      </c>
      <c r="C28" s="11">
        <v>2000</v>
      </c>
      <c r="D28" s="6">
        <f t="shared" si="0"/>
        <v>12.18</v>
      </c>
      <c r="E28" s="6">
        <f t="shared" si="1"/>
        <v>852.21332995845523</v>
      </c>
      <c r="F28" s="6">
        <f t="shared" si="2"/>
        <v>994.24555161819762</v>
      </c>
      <c r="G28" s="6">
        <f t="shared" si="3"/>
        <v>1136.2877732779402</v>
      </c>
      <c r="H28" s="6">
        <f t="shared" si="4"/>
        <v>1278.3199949376828</v>
      </c>
      <c r="I28" s="6">
        <f t="shared" si="5"/>
        <v>1562.3944382571678</v>
      </c>
      <c r="J28" s="6">
        <f t="shared" si="6"/>
        <v>1846.4588815766529</v>
      </c>
      <c r="K28" s="6">
        <f t="shared" si="7"/>
        <v>2130.5333248961379</v>
      </c>
      <c r="L28" s="6">
        <f t="shared" si="8"/>
        <v>2556.6399898753657</v>
      </c>
    </row>
    <row r="29" spans="1:12" x14ac:dyDescent="0.4">
      <c r="A29" s="26" t="s">
        <v>34</v>
      </c>
      <c r="B29" s="26">
        <v>1371.1</v>
      </c>
      <c r="C29" s="11">
        <v>26500</v>
      </c>
      <c r="D29" s="6">
        <f t="shared" si="0"/>
        <v>19.329999999999998</v>
      </c>
      <c r="E29" s="6">
        <f t="shared" si="1"/>
        <v>856.98332995845522</v>
      </c>
      <c r="F29" s="6">
        <f t="shared" si="2"/>
        <v>999.80555161819757</v>
      </c>
      <c r="G29" s="6">
        <f t="shared" si="3"/>
        <v>1142.6377732779401</v>
      </c>
      <c r="H29" s="6">
        <f t="shared" si="4"/>
        <v>1285.4699949376827</v>
      </c>
      <c r="I29" s="6">
        <f t="shared" si="5"/>
        <v>1571.1344382571676</v>
      </c>
      <c r="J29" s="6">
        <f t="shared" si="6"/>
        <v>1856.788881576653</v>
      </c>
      <c r="K29" s="6">
        <f t="shared" si="7"/>
        <v>2142.4533248961379</v>
      </c>
      <c r="L29" s="6">
        <f t="shared" si="8"/>
        <v>2570.9399898753654</v>
      </c>
    </row>
    <row r="30" spans="1:12" x14ac:dyDescent="0.4">
      <c r="A30" s="26" t="s">
        <v>35</v>
      </c>
      <c r="B30" s="26">
        <v>531.9</v>
      </c>
      <c r="C30" s="11">
        <v>14000</v>
      </c>
      <c r="D30" s="6">
        <f t="shared" si="0"/>
        <v>26.32</v>
      </c>
      <c r="E30" s="6">
        <f t="shared" si="1"/>
        <v>861.64332995845518</v>
      </c>
      <c r="F30" s="6">
        <f t="shared" si="2"/>
        <v>1005.2455516181976</v>
      </c>
      <c r="G30" s="6">
        <f t="shared" si="3"/>
        <v>1148.8577732779402</v>
      </c>
      <c r="H30" s="6">
        <f t="shared" si="4"/>
        <v>1292.4599949376827</v>
      </c>
      <c r="I30" s="6">
        <f t="shared" si="5"/>
        <v>1579.6744382571676</v>
      </c>
      <c r="J30" s="6">
        <f t="shared" si="6"/>
        <v>1866.8888815766529</v>
      </c>
      <c r="K30" s="6">
        <f t="shared" si="7"/>
        <v>2154.103324896138</v>
      </c>
      <c r="L30" s="6">
        <f t="shared" si="8"/>
        <v>2584.9199898753654</v>
      </c>
    </row>
    <row r="31" spans="1:12" x14ac:dyDescent="0.4">
      <c r="A31" s="26" t="s">
        <v>36</v>
      </c>
      <c r="B31" s="26">
        <v>140</v>
      </c>
      <c r="C31" s="11">
        <v>1800</v>
      </c>
      <c r="D31" s="6">
        <f t="shared" si="0"/>
        <v>12.86</v>
      </c>
      <c r="E31" s="6">
        <f t="shared" si="1"/>
        <v>852.66332995845528</v>
      </c>
      <c r="F31" s="6">
        <f t="shared" si="2"/>
        <v>994.7755516181976</v>
      </c>
      <c r="G31" s="6">
        <f t="shared" si="3"/>
        <v>1136.8877732779401</v>
      </c>
      <c r="H31" s="6">
        <f t="shared" si="4"/>
        <v>1278.9999949376827</v>
      </c>
      <c r="I31" s="6">
        <f t="shared" si="5"/>
        <v>1563.2244382571678</v>
      </c>
      <c r="J31" s="6">
        <f t="shared" si="6"/>
        <v>1847.4488815766529</v>
      </c>
      <c r="K31" s="6">
        <f t="shared" si="7"/>
        <v>2131.663324896138</v>
      </c>
      <c r="L31" s="6">
        <f t="shared" si="8"/>
        <v>2557.9999898753654</v>
      </c>
    </row>
    <row r="32" spans="1:12" x14ac:dyDescent="0.4">
      <c r="A32" s="26" t="s">
        <v>37</v>
      </c>
      <c r="B32" s="26">
        <v>763.2</v>
      </c>
      <c r="C32" s="11">
        <v>35000</v>
      </c>
      <c r="D32" s="6">
        <f t="shared" si="0"/>
        <v>45.86</v>
      </c>
      <c r="E32" s="6">
        <f t="shared" si="1"/>
        <v>874.66332995845528</v>
      </c>
      <c r="F32" s="6">
        <f t="shared" si="2"/>
        <v>1020.4455516181977</v>
      </c>
      <c r="G32" s="6">
        <f t="shared" si="3"/>
        <v>1166.2177732779403</v>
      </c>
      <c r="H32" s="6">
        <f t="shared" si="4"/>
        <v>1311.9999949376827</v>
      </c>
      <c r="I32" s="6">
        <f t="shared" si="5"/>
        <v>1603.5544382571677</v>
      </c>
      <c r="J32" s="6">
        <f t="shared" si="6"/>
        <v>1895.1088815766529</v>
      </c>
      <c r="K32" s="6">
        <f t="shared" si="7"/>
        <v>2186.663324896138</v>
      </c>
      <c r="L32" s="6">
        <f t="shared" si="8"/>
        <v>2623.9999898753654</v>
      </c>
    </row>
    <row r="33" spans="1:12" x14ac:dyDescent="0.4">
      <c r="A33" s="26" t="s">
        <v>38</v>
      </c>
      <c r="B33" s="26">
        <v>731</v>
      </c>
      <c r="C33" s="11">
        <v>22000</v>
      </c>
      <c r="D33" s="6">
        <f t="shared" si="0"/>
        <v>30.1</v>
      </c>
      <c r="E33" s="6">
        <f t="shared" si="1"/>
        <v>864.16332995845528</v>
      </c>
      <c r="F33" s="6">
        <f t="shared" si="2"/>
        <v>1008.1855516181977</v>
      </c>
      <c r="G33" s="6">
        <f t="shared" si="3"/>
        <v>1152.2177732779403</v>
      </c>
      <c r="H33" s="6">
        <f t="shared" si="4"/>
        <v>1296.2399949376827</v>
      </c>
      <c r="I33" s="6">
        <f t="shared" si="5"/>
        <v>1584.2944382571675</v>
      </c>
      <c r="J33" s="6">
        <f t="shared" si="6"/>
        <v>1872.348881576653</v>
      </c>
      <c r="K33" s="6">
        <f t="shared" si="7"/>
        <v>2160.4033248961377</v>
      </c>
      <c r="L33" s="6">
        <f t="shared" si="8"/>
        <v>2592.4799898753654</v>
      </c>
    </row>
    <row r="34" spans="1:12" x14ac:dyDescent="0.4">
      <c r="A34" s="26" t="s">
        <v>39</v>
      </c>
      <c r="B34" s="26">
        <v>1691.1</v>
      </c>
      <c r="C34" s="11">
        <v>40000</v>
      </c>
      <c r="D34" s="6">
        <f t="shared" si="0"/>
        <v>23.65</v>
      </c>
      <c r="E34" s="6">
        <f t="shared" si="1"/>
        <v>859.86332995845521</v>
      </c>
      <c r="F34" s="6">
        <f t="shared" si="2"/>
        <v>1003.1655516181977</v>
      </c>
      <c r="G34" s="6">
        <f t="shared" si="3"/>
        <v>1146.4777732779403</v>
      </c>
      <c r="H34" s="6">
        <f t="shared" si="4"/>
        <v>1289.7899949376829</v>
      </c>
      <c r="I34" s="6">
        <f t="shared" si="5"/>
        <v>1576.4144382571678</v>
      </c>
      <c r="J34" s="6">
        <f t="shared" si="6"/>
        <v>1863.028881576653</v>
      </c>
      <c r="K34" s="6">
        <f t="shared" si="7"/>
        <v>2149.6533248961382</v>
      </c>
      <c r="L34" s="6">
        <f t="shared" si="8"/>
        <v>2579.5799898753658</v>
      </c>
    </row>
    <row r="35" spans="1:12" x14ac:dyDescent="0.4">
      <c r="A35" s="26" t="s">
        <v>40</v>
      </c>
      <c r="B35" s="26">
        <v>807.5</v>
      </c>
      <c r="C35" s="11">
        <v>15000</v>
      </c>
      <c r="D35" s="6">
        <f t="shared" si="0"/>
        <v>18.579999999999998</v>
      </c>
      <c r="E35" s="6">
        <f t="shared" si="1"/>
        <v>856.48332995845522</v>
      </c>
      <c r="F35" s="6">
        <f t="shared" si="2"/>
        <v>999.22555161819764</v>
      </c>
      <c r="G35" s="6">
        <f t="shared" si="3"/>
        <v>1141.9777732779403</v>
      </c>
      <c r="H35" s="6">
        <f t="shared" si="4"/>
        <v>1284.7199949376827</v>
      </c>
      <c r="I35" s="6">
        <f t="shared" si="5"/>
        <v>1570.2144382571676</v>
      </c>
      <c r="J35" s="6">
        <f t="shared" si="6"/>
        <v>1855.7088815766529</v>
      </c>
      <c r="K35" s="6">
        <f t="shared" si="7"/>
        <v>2141.2033248961379</v>
      </c>
      <c r="L35" s="6">
        <f t="shared" si="8"/>
        <v>2569.4399898753654</v>
      </c>
    </row>
    <row r="36" spans="1:12" x14ac:dyDescent="0.4">
      <c r="A36" s="26" t="s">
        <v>41</v>
      </c>
      <c r="B36" s="26">
        <v>41.4</v>
      </c>
      <c r="C36" s="11">
        <v>175</v>
      </c>
      <c r="D36" s="6">
        <f t="shared" si="0"/>
        <v>4.2300000000000004</v>
      </c>
      <c r="E36" s="6">
        <f t="shared" si="1"/>
        <v>846.91332995845528</v>
      </c>
      <c r="F36" s="6">
        <f t="shared" si="2"/>
        <v>988.06555161819756</v>
      </c>
      <c r="G36" s="6">
        <f t="shared" si="3"/>
        <v>1129.2177732779403</v>
      </c>
      <c r="H36" s="6">
        <f t="shared" si="4"/>
        <v>1270.3699949376828</v>
      </c>
      <c r="I36" s="6">
        <f t="shared" si="5"/>
        <v>1552.6744382571676</v>
      </c>
      <c r="J36" s="6">
        <f t="shared" si="6"/>
        <v>1834.9788815766528</v>
      </c>
      <c r="K36" s="6">
        <f t="shared" si="7"/>
        <v>2117.2833248961379</v>
      </c>
      <c r="L36" s="6">
        <f t="shared" si="8"/>
        <v>2540.7399898753656</v>
      </c>
    </row>
    <row r="37" spans="1:12" x14ac:dyDescent="0.4">
      <c r="A37" s="26" t="s">
        <v>42</v>
      </c>
      <c r="B37" s="26">
        <v>45</v>
      </c>
      <c r="C37" s="11">
        <v>1250</v>
      </c>
      <c r="D37" s="6">
        <f t="shared" si="0"/>
        <v>27.78</v>
      </c>
      <c r="E37" s="6">
        <f t="shared" si="1"/>
        <v>862.61332995845521</v>
      </c>
      <c r="F37" s="6">
        <f t="shared" si="2"/>
        <v>1006.3855516181977</v>
      </c>
      <c r="G37" s="6">
        <f t="shared" si="3"/>
        <v>1150.1477732779404</v>
      </c>
      <c r="H37" s="6">
        <f t="shared" si="4"/>
        <v>1293.9199949376828</v>
      </c>
      <c r="I37" s="6">
        <f t="shared" si="5"/>
        <v>1581.4544382571678</v>
      </c>
      <c r="J37" s="6">
        <f t="shared" si="6"/>
        <v>1868.998881576653</v>
      </c>
      <c r="K37" s="6">
        <f t="shared" si="7"/>
        <v>2156.5333248961379</v>
      </c>
      <c r="L37" s="6">
        <f t="shared" si="8"/>
        <v>2587.8399898753655</v>
      </c>
    </row>
    <row r="38" spans="1:12" x14ac:dyDescent="0.4">
      <c r="A38" s="26" t="s">
        <v>43</v>
      </c>
      <c r="B38" s="26">
        <v>535.79999999999995</v>
      </c>
      <c r="C38" s="11">
        <v>35000</v>
      </c>
      <c r="D38" s="6">
        <f t="shared" si="0"/>
        <v>65.319999999999993</v>
      </c>
      <c r="E38" s="6">
        <f t="shared" si="1"/>
        <v>887.64332995845518</v>
      </c>
      <c r="F38" s="6">
        <f t="shared" si="2"/>
        <v>1035.5755516181976</v>
      </c>
      <c r="G38" s="6">
        <f t="shared" si="3"/>
        <v>1183.5177732779403</v>
      </c>
      <c r="H38" s="6">
        <f t="shared" si="4"/>
        <v>1331.4599949376827</v>
      </c>
      <c r="I38" s="6">
        <f t="shared" si="5"/>
        <v>1627.3444382571677</v>
      </c>
      <c r="J38" s="6">
        <f t="shared" si="6"/>
        <v>1923.2188815766528</v>
      </c>
      <c r="K38" s="6">
        <f t="shared" si="7"/>
        <v>2219.1033248961376</v>
      </c>
      <c r="L38" s="6">
        <f t="shared" si="8"/>
        <v>2662.9199898753654</v>
      </c>
    </row>
    <row r="39" spans="1:12" x14ac:dyDescent="0.4">
      <c r="A39" s="26" t="s">
        <v>44</v>
      </c>
      <c r="B39" s="26">
        <v>145.4</v>
      </c>
      <c r="C39" s="11">
        <v>2250</v>
      </c>
      <c r="D39" s="6">
        <f t="shared" si="0"/>
        <v>15.47</v>
      </c>
      <c r="E39" s="6">
        <f t="shared" si="1"/>
        <v>854.40332995845517</v>
      </c>
      <c r="F39" s="6">
        <f t="shared" si="2"/>
        <v>996.80555161819757</v>
      </c>
      <c r="G39" s="6">
        <f t="shared" si="3"/>
        <v>1139.2077732779403</v>
      </c>
      <c r="H39" s="6">
        <f t="shared" si="4"/>
        <v>1281.6099949376828</v>
      </c>
      <c r="I39" s="6">
        <f t="shared" si="5"/>
        <v>1566.4144382571678</v>
      </c>
      <c r="J39" s="6">
        <f t="shared" si="6"/>
        <v>1851.2188815766528</v>
      </c>
      <c r="K39" s="6">
        <f t="shared" si="7"/>
        <v>2136.0133248961379</v>
      </c>
      <c r="L39" s="6">
        <f t="shared" si="8"/>
        <v>2563.2199898753656</v>
      </c>
    </row>
    <row r="40" spans="1:12" x14ac:dyDescent="0.4">
      <c r="A40" s="26" t="s">
        <v>78</v>
      </c>
      <c r="B40" s="26">
        <v>964.3</v>
      </c>
      <c r="C40" s="11">
        <v>20000</v>
      </c>
      <c r="D40" s="6">
        <f t="shared" si="0"/>
        <v>20.74</v>
      </c>
      <c r="E40" s="6">
        <f t="shared" si="1"/>
        <v>857.92332995845527</v>
      </c>
      <c r="F40" s="6">
        <f t="shared" si="2"/>
        <v>1000.9055516181977</v>
      </c>
      <c r="G40" s="6">
        <f t="shared" si="3"/>
        <v>1143.8977732779404</v>
      </c>
      <c r="H40" s="6">
        <f t="shared" si="4"/>
        <v>1286.8799949376828</v>
      </c>
      <c r="I40" s="6">
        <f t="shared" si="5"/>
        <v>1572.8544382571674</v>
      </c>
      <c r="J40" s="6">
        <f t="shared" si="6"/>
        <v>1858.828881576653</v>
      </c>
      <c r="K40" s="6">
        <f t="shared" si="7"/>
        <v>2144.8033248961378</v>
      </c>
      <c r="L40" s="6">
        <f t="shared" si="8"/>
        <v>2573.7599898753656</v>
      </c>
    </row>
    <row r="41" spans="1:12" x14ac:dyDescent="0.4">
      <c r="A41" s="26" t="s">
        <v>46</v>
      </c>
      <c r="B41" s="26">
        <v>124</v>
      </c>
      <c r="C41" s="11">
        <v>3500</v>
      </c>
      <c r="D41" s="6">
        <f t="shared" si="0"/>
        <v>28.23</v>
      </c>
      <c r="E41" s="6">
        <f t="shared" si="1"/>
        <v>862.91332995845528</v>
      </c>
      <c r="F41" s="6">
        <f t="shared" si="2"/>
        <v>1006.7355516181976</v>
      </c>
      <c r="G41" s="6">
        <f t="shared" si="3"/>
        <v>1150.5477732779402</v>
      </c>
      <c r="H41" s="6">
        <f t="shared" si="4"/>
        <v>1294.3699949376828</v>
      </c>
      <c r="I41" s="6">
        <f t="shared" si="5"/>
        <v>1582.0044382571675</v>
      </c>
      <c r="J41" s="6">
        <f t="shared" si="6"/>
        <v>1869.6488815766529</v>
      </c>
      <c r="K41" s="6">
        <f t="shared" si="7"/>
        <v>2157.2833248961379</v>
      </c>
      <c r="L41" s="6">
        <f t="shared" si="8"/>
        <v>2588.7399898753656</v>
      </c>
    </row>
    <row r="42" spans="1:12" x14ac:dyDescent="0.4">
      <c r="A42" s="26" t="s">
        <v>47</v>
      </c>
      <c r="B42" s="26">
        <v>40.5</v>
      </c>
      <c r="C42" s="11">
        <v>0</v>
      </c>
      <c r="D42" s="6">
        <f t="shared" si="0"/>
        <v>0</v>
      </c>
      <c r="E42" s="6">
        <f t="shared" si="1"/>
        <v>844.09332995845523</v>
      </c>
      <c r="F42" s="6">
        <f t="shared" si="2"/>
        <v>984.7755516181976</v>
      </c>
      <c r="G42" s="6">
        <f t="shared" si="3"/>
        <v>1125.4577732779403</v>
      </c>
      <c r="H42" s="6">
        <f t="shared" si="4"/>
        <v>1266.1399949376828</v>
      </c>
      <c r="I42" s="6">
        <f t="shared" si="5"/>
        <v>1547.5044382571675</v>
      </c>
      <c r="J42" s="6">
        <f t="shared" si="6"/>
        <v>1828.8688815766529</v>
      </c>
      <c r="K42" s="6">
        <f t="shared" si="7"/>
        <v>2110.2333248961381</v>
      </c>
      <c r="L42" s="6">
        <f t="shared" si="8"/>
        <v>2532.2799898753656</v>
      </c>
    </row>
    <row r="43" spans="1:12" x14ac:dyDescent="0.4">
      <c r="A43" s="26" t="s">
        <v>48</v>
      </c>
      <c r="B43" s="26">
        <v>75.2</v>
      </c>
      <c r="C43" s="11">
        <v>2250</v>
      </c>
      <c r="D43" s="6">
        <f t="shared" si="0"/>
        <v>29.92</v>
      </c>
      <c r="E43" s="6">
        <f t="shared" si="1"/>
        <v>864.04332995845527</v>
      </c>
      <c r="F43" s="6">
        <f t="shared" si="2"/>
        <v>1008.0455516181976</v>
      </c>
      <c r="G43" s="6">
        <f t="shared" si="3"/>
        <v>1152.0577732779402</v>
      </c>
      <c r="H43" s="6">
        <f t="shared" si="4"/>
        <v>1296.0599949376829</v>
      </c>
      <c r="I43" s="6">
        <f t="shared" si="5"/>
        <v>1584.0744382571677</v>
      </c>
      <c r="J43" s="6">
        <f t="shared" si="6"/>
        <v>1872.088881576653</v>
      </c>
      <c r="K43" s="6">
        <f t="shared" si="7"/>
        <v>2160.1033248961376</v>
      </c>
      <c r="L43" s="6">
        <f t="shared" si="8"/>
        <v>2592.1199898753657</v>
      </c>
    </row>
    <row r="44" spans="1:12" x14ac:dyDescent="0.4">
      <c r="A44" s="26" t="s">
        <v>49</v>
      </c>
      <c r="B44" s="26">
        <v>1311.1</v>
      </c>
      <c r="C44" s="11">
        <v>46000</v>
      </c>
      <c r="D44" s="6">
        <f t="shared" si="0"/>
        <v>35.090000000000003</v>
      </c>
      <c r="E44" s="6">
        <f t="shared" si="1"/>
        <v>867.48332995845522</v>
      </c>
      <c r="F44" s="6">
        <f t="shared" si="2"/>
        <v>1012.0655516181976</v>
      </c>
      <c r="G44" s="6">
        <f t="shared" si="3"/>
        <v>1156.6477732779404</v>
      </c>
      <c r="H44" s="6">
        <f t="shared" si="4"/>
        <v>1301.2299949376827</v>
      </c>
      <c r="I44" s="6">
        <f t="shared" si="5"/>
        <v>1590.3944382571678</v>
      </c>
      <c r="J44" s="6">
        <f t="shared" si="6"/>
        <v>1879.558881576653</v>
      </c>
      <c r="K44" s="6">
        <f t="shared" si="7"/>
        <v>2168.7133248961377</v>
      </c>
      <c r="L44" s="6">
        <f t="shared" si="8"/>
        <v>2602.4599898753654</v>
      </c>
    </row>
    <row r="45" spans="1:12" x14ac:dyDescent="0.4">
      <c r="A45" s="26" t="s">
        <v>50</v>
      </c>
      <c r="B45" s="26">
        <v>276.10000000000002</v>
      </c>
      <c r="C45" s="11">
        <v>5000</v>
      </c>
      <c r="D45" s="6">
        <f t="shared" si="0"/>
        <v>18.11</v>
      </c>
      <c r="E45" s="6">
        <f t="shared" si="1"/>
        <v>856.16332995845528</v>
      </c>
      <c r="F45" s="6">
        <f t="shared" si="2"/>
        <v>998.86555161819774</v>
      </c>
      <c r="G45" s="6">
        <f t="shared" si="3"/>
        <v>1141.5577732779402</v>
      </c>
      <c r="H45" s="6">
        <f t="shared" si="4"/>
        <v>1284.2499949376827</v>
      </c>
      <c r="I45" s="6">
        <f t="shared" si="5"/>
        <v>1569.6344382571676</v>
      </c>
      <c r="J45" s="6">
        <f t="shared" si="6"/>
        <v>1855.028881576653</v>
      </c>
      <c r="K45" s="6">
        <f t="shared" si="7"/>
        <v>2140.413324896138</v>
      </c>
      <c r="L45" s="6">
        <f t="shared" si="8"/>
        <v>2568.4999898753654</v>
      </c>
    </row>
    <row r="46" spans="1:12" x14ac:dyDescent="0.4">
      <c r="A46" s="26" t="s">
        <v>51</v>
      </c>
      <c r="B46" s="26">
        <v>74.400000000000006</v>
      </c>
      <c r="C46" s="11">
        <v>3300</v>
      </c>
      <c r="D46" s="6">
        <f t="shared" si="0"/>
        <v>44.35</v>
      </c>
      <c r="E46" s="6">
        <f t="shared" si="1"/>
        <v>873.66332995845528</v>
      </c>
      <c r="F46" s="6">
        <f t="shared" si="2"/>
        <v>1019.2655516181976</v>
      </c>
      <c r="G46" s="6">
        <f t="shared" si="3"/>
        <v>1164.8777732779402</v>
      </c>
      <c r="H46" s="6">
        <f t="shared" si="4"/>
        <v>1310.4899949376827</v>
      </c>
      <c r="I46" s="6">
        <f t="shared" si="5"/>
        <v>1601.7144382571676</v>
      </c>
      <c r="J46" s="6">
        <f t="shared" si="6"/>
        <v>1892.9288815766529</v>
      </c>
      <c r="K46" s="6">
        <f t="shared" si="7"/>
        <v>2184.1533248961377</v>
      </c>
      <c r="L46" s="6">
        <f t="shared" si="8"/>
        <v>2620.9799898753654</v>
      </c>
    </row>
    <row r="47" spans="1:12" x14ac:dyDescent="0.4">
      <c r="A47" s="26" t="s">
        <v>52</v>
      </c>
      <c r="B47" s="26">
        <v>417.2</v>
      </c>
      <c r="C47" s="11">
        <v>10000</v>
      </c>
      <c r="D47" s="6">
        <f t="shared" si="0"/>
        <v>23.97</v>
      </c>
      <c r="E47" s="6">
        <f t="shared" si="1"/>
        <v>860.07332995845525</v>
      </c>
      <c r="F47" s="6">
        <f t="shared" si="2"/>
        <v>1003.4155516181977</v>
      </c>
      <c r="G47" s="6">
        <f t="shared" si="3"/>
        <v>1146.7677732779403</v>
      </c>
      <c r="H47" s="6">
        <f t="shared" si="4"/>
        <v>1290.1099949376828</v>
      </c>
      <c r="I47" s="6">
        <f t="shared" si="5"/>
        <v>1576.8044382571677</v>
      </c>
      <c r="J47" s="6">
        <f t="shared" si="6"/>
        <v>1863.4888815766528</v>
      </c>
      <c r="K47" s="6">
        <f t="shared" si="7"/>
        <v>2150.1833248961379</v>
      </c>
      <c r="L47" s="6">
        <f t="shared" si="8"/>
        <v>2580.2199898753656</v>
      </c>
    </row>
    <row r="48" spans="1:12" x14ac:dyDescent="0.4">
      <c r="A48" s="26" t="s">
        <v>53</v>
      </c>
      <c r="B48" s="26">
        <v>157.30000000000001</v>
      </c>
      <c r="C48" s="11">
        <v>5000</v>
      </c>
      <c r="D48" s="6">
        <f t="shared" si="0"/>
        <v>31.79</v>
      </c>
      <c r="E48" s="6">
        <f t="shared" si="1"/>
        <v>865.28332995845528</v>
      </c>
      <c r="F48" s="6">
        <f t="shared" si="2"/>
        <v>1009.5055516181976</v>
      </c>
      <c r="G48" s="6">
        <f t="shared" si="3"/>
        <v>1153.7177732779403</v>
      </c>
      <c r="H48" s="6">
        <f t="shared" si="4"/>
        <v>1297.9299949376827</v>
      </c>
      <c r="I48" s="6">
        <f t="shared" si="5"/>
        <v>1586.3544382571674</v>
      </c>
      <c r="J48" s="6">
        <f t="shared" si="6"/>
        <v>1874.788881576653</v>
      </c>
      <c r="K48" s="6">
        <f t="shared" si="7"/>
        <v>2163.2133248961377</v>
      </c>
      <c r="L48" s="6">
        <f t="shared" si="8"/>
        <v>2595.8599898753655</v>
      </c>
    </row>
    <row r="49" spans="1:12" x14ac:dyDescent="0.4">
      <c r="A49" s="26" t="s">
        <v>79</v>
      </c>
      <c r="B49" s="26">
        <v>147.69999999999999</v>
      </c>
      <c r="C49" s="11">
        <v>3000</v>
      </c>
      <c r="D49" s="6">
        <f t="shared" si="0"/>
        <v>20.309999999999999</v>
      </c>
      <c r="E49" s="6">
        <f t="shared" si="1"/>
        <v>857.63332995845519</v>
      </c>
      <c r="F49" s="6">
        <f t="shared" si="2"/>
        <v>1000.5755516181976</v>
      </c>
      <c r="G49" s="6">
        <f t="shared" si="3"/>
        <v>1143.5077732779403</v>
      </c>
      <c r="H49" s="6">
        <f t="shared" si="4"/>
        <v>1286.4499949376827</v>
      </c>
      <c r="I49" s="6">
        <f t="shared" si="5"/>
        <v>1572.3244382571677</v>
      </c>
      <c r="J49" s="6">
        <f t="shared" si="6"/>
        <v>1858.2088815766529</v>
      </c>
      <c r="K49" s="6">
        <f t="shared" si="7"/>
        <v>2144.083324896138</v>
      </c>
      <c r="L49" s="6">
        <f t="shared" si="8"/>
        <v>2572.8999898753655</v>
      </c>
    </row>
    <row r="50" spans="1:12" x14ac:dyDescent="0.4">
      <c r="A50" s="26" t="s">
        <v>80</v>
      </c>
      <c r="B50" s="26">
        <v>88.3</v>
      </c>
      <c r="C50" s="11">
        <v>1700</v>
      </c>
      <c r="D50" s="6">
        <f t="shared" si="0"/>
        <v>19.25</v>
      </c>
      <c r="E50" s="6">
        <f t="shared" si="1"/>
        <v>856.92332995845527</v>
      </c>
      <c r="F50" s="6">
        <f t="shared" si="2"/>
        <v>999.74555161819762</v>
      </c>
      <c r="G50" s="6">
        <f t="shared" si="3"/>
        <v>1142.5677732779402</v>
      </c>
      <c r="H50" s="6">
        <f t="shared" si="4"/>
        <v>1285.3899949376828</v>
      </c>
      <c r="I50" s="6">
        <f t="shared" si="5"/>
        <v>1571.0344382571677</v>
      </c>
      <c r="J50" s="6">
        <f t="shared" si="6"/>
        <v>1856.6788815766529</v>
      </c>
      <c r="K50" s="6">
        <f t="shared" si="7"/>
        <v>2142.3133248961381</v>
      </c>
      <c r="L50" s="6">
        <f t="shared" si="8"/>
        <v>2570.7799898753656</v>
      </c>
    </row>
    <row r="51" spans="1:12" x14ac:dyDescent="0.4">
      <c r="A51" s="26" t="s">
        <v>81</v>
      </c>
      <c r="B51" s="26">
        <v>836.5</v>
      </c>
      <c r="C51" s="11">
        <v>30000</v>
      </c>
      <c r="D51" s="6">
        <f t="shared" si="0"/>
        <v>35.86</v>
      </c>
      <c r="E51" s="6">
        <f t="shared" si="1"/>
        <v>868.0033299584552</v>
      </c>
      <c r="F51" s="6">
        <f t="shared" si="2"/>
        <v>1012.6655516181977</v>
      </c>
      <c r="G51" s="6">
        <f t="shared" si="3"/>
        <v>1157.3377732779402</v>
      </c>
      <c r="H51" s="6">
        <f t="shared" si="4"/>
        <v>1301.9999949376827</v>
      </c>
      <c r="I51" s="6">
        <f t="shared" si="5"/>
        <v>1591.3344382571674</v>
      </c>
      <c r="J51" s="6">
        <f t="shared" si="6"/>
        <v>1880.6688815766529</v>
      </c>
      <c r="K51" s="6">
        <f t="shared" si="7"/>
        <v>2170.0033248961377</v>
      </c>
      <c r="L51" s="6">
        <f t="shared" si="8"/>
        <v>2603.9999898753654</v>
      </c>
    </row>
    <row r="52" spans="1:12" x14ac:dyDescent="0.4">
      <c r="A52" s="26" t="s">
        <v>57</v>
      </c>
      <c r="B52" s="26">
        <v>16262.9</v>
      </c>
      <c r="C52" s="11">
        <v>431780</v>
      </c>
      <c r="D52" s="6">
        <f t="shared" si="0"/>
        <v>26.55</v>
      </c>
      <c r="E52" s="6">
        <f t="shared" si="1"/>
        <v>861.79332995845527</v>
      </c>
      <c r="F52" s="6">
        <f t="shared" si="2"/>
        <v>1005.4255516181977</v>
      </c>
      <c r="G52" s="6">
        <f t="shared" si="3"/>
        <v>1149.0577732779402</v>
      </c>
      <c r="H52" s="6">
        <f t="shared" si="4"/>
        <v>1292.6899949376827</v>
      </c>
      <c r="I52" s="6">
        <f t="shared" si="5"/>
        <v>1579.9544382571678</v>
      </c>
      <c r="J52" s="6">
        <f t="shared" si="6"/>
        <v>1867.2188815766528</v>
      </c>
      <c r="K52" s="6">
        <f t="shared" si="7"/>
        <v>2154.4833248961381</v>
      </c>
      <c r="L52" s="6">
        <f t="shared" si="8"/>
        <v>2585.3799898753655</v>
      </c>
    </row>
    <row r="53" spans="1:12" x14ac:dyDescent="0.4">
      <c r="A53" s="26" t="s">
        <v>58</v>
      </c>
      <c r="B53" s="26">
        <v>222.1</v>
      </c>
      <c r="C53" s="11">
        <v>6000</v>
      </c>
      <c r="D53" s="6">
        <f t="shared" si="0"/>
        <v>27.01</v>
      </c>
      <c r="E53" s="6">
        <f t="shared" si="1"/>
        <v>862.10332995845522</v>
      </c>
      <c r="F53" s="6">
        <f t="shared" si="2"/>
        <v>1005.7855516181976</v>
      </c>
      <c r="G53" s="6">
        <f t="shared" si="3"/>
        <v>1149.4677732779403</v>
      </c>
      <c r="H53" s="6">
        <f t="shared" si="4"/>
        <v>1293.1499949376828</v>
      </c>
      <c r="I53" s="6">
        <f t="shared" si="5"/>
        <v>1580.5144382571677</v>
      </c>
      <c r="J53" s="6">
        <f t="shared" si="6"/>
        <v>1867.8788815766529</v>
      </c>
      <c r="K53" s="6">
        <f t="shared" si="7"/>
        <v>2155.2533248961377</v>
      </c>
      <c r="L53" s="6">
        <f t="shared" si="8"/>
        <v>2586.2999898753656</v>
      </c>
    </row>
    <row r="54" spans="1:12" x14ac:dyDescent="0.4">
      <c r="A54" s="26" t="s">
        <v>82</v>
      </c>
      <c r="B54" s="26">
        <v>296</v>
      </c>
      <c r="C54" s="11">
        <v>12000</v>
      </c>
      <c r="D54" s="6">
        <f t="shared" si="0"/>
        <v>40.54</v>
      </c>
      <c r="E54" s="6">
        <f t="shared" si="1"/>
        <v>871.1233299584552</v>
      </c>
      <c r="F54" s="6">
        <f t="shared" si="2"/>
        <v>1016.3055516181976</v>
      </c>
      <c r="G54" s="6">
        <f t="shared" si="3"/>
        <v>1161.4977732779403</v>
      </c>
      <c r="H54" s="6">
        <f t="shared" si="4"/>
        <v>1306.6799949376827</v>
      </c>
      <c r="I54" s="6">
        <f t="shared" si="5"/>
        <v>1597.0544382571677</v>
      </c>
      <c r="J54" s="6">
        <f t="shared" si="6"/>
        <v>1887.4288815766529</v>
      </c>
      <c r="K54" s="6">
        <f t="shared" si="7"/>
        <v>2177.8033248961378</v>
      </c>
      <c r="L54" s="6">
        <f t="shared" si="8"/>
        <v>2613.3599898753655</v>
      </c>
    </row>
    <row r="55" spans="1:12" x14ac:dyDescent="0.4">
      <c r="A55" s="26" t="s">
        <v>60</v>
      </c>
      <c r="B55" s="26">
        <v>98.9</v>
      </c>
      <c r="C55" s="11">
        <v>1000</v>
      </c>
      <c r="D55" s="6">
        <f t="shared" si="0"/>
        <v>10.11</v>
      </c>
      <c r="E55" s="6">
        <f t="shared" si="1"/>
        <v>850.83332995845524</v>
      </c>
      <c r="F55" s="6">
        <f t="shared" si="2"/>
        <v>992.63555161819772</v>
      </c>
      <c r="G55" s="6">
        <f t="shared" si="3"/>
        <v>1134.4477732779403</v>
      </c>
      <c r="H55" s="6">
        <f t="shared" si="4"/>
        <v>1276.2499949376827</v>
      </c>
      <c r="I55" s="6">
        <f t="shared" si="5"/>
        <v>1559.8644382571676</v>
      </c>
      <c r="J55" s="6">
        <f t="shared" si="6"/>
        <v>1843.4688815766528</v>
      </c>
      <c r="K55" s="6">
        <f t="shared" si="7"/>
        <v>2127.083324896138</v>
      </c>
      <c r="L55" s="6">
        <f t="shared" si="8"/>
        <v>2552.4999898753654</v>
      </c>
    </row>
    <row r="56" spans="1:12" x14ac:dyDescent="0.4">
      <c r="A56" s="26" t="s">
        <v>61</v>
      </c>
      <c r="B56" s="26">
        <v>539.4</v>
      </c>
      <c r="C56" s="11">
        <v>8750</v>
      </c>
      <c r="D56" s="6">
        <f t="shared" si="0"/>
        <v>16.22</v>
      </c>
      <c r="E56" s="6">
        <f t="shared" si="1"/>
        <v>854.90332995845517</v>
      </c>
      <c r="F56" s="6">
        <f t="shared" si="2"/>
        <v>997.39555161819771</v>
      </c>
      <c r="G56" s="6">
        <f t="shared" si="3"/>
        <v>1139.8777732779402</v>
      </c>
      <c r="H56" s="6">
        <f t="shared" si="4"/>
        <v>1282.3599949376828</v>
      </c>
      <c r="I56" s="6">
        <f t="shared" si="5"/>
        <v>1567.3244382571677</v>
      </c>
      <c r="J56" s="6">
        <f t="shared" si="6"/>
        <v>1852.298881576653</v>
      </c>
      <c r="K56" s="6">
        <f t="shared" si="7"/>
        <v>2137.2633248961379</v>
      </c>
      <c r="L56" s="6">
        <f t="shared" si="8"/>
        <v>2564.7199898753656</v>
      </c>
    </row>
    <row r="57" spans="1:12" x14ac:dyDescent="0.4">
      <c r="A57" s="26" t="s">
        <v>62</v>
      </c>
      <c r="B57" s="26">
        <v>284.89999999999998</v>
      </c>
      <c r="C57" s="11">
        <v>0</v>
      </c>
      <c r="D57" s="6">
        <f t="shared" si="0"/>
        <v>0</v>
      </c>
      <c r="E57" s="6">
        <f t="shared" si="1"/>
        <v>844.09332995845523</v>
      </c>
      <c r="F57" s="6">
        <f t="shared" si="2"/>
        <v>984.7755516181976</v>
      </c>
      <c r="G57" s="6">
        <f t="shared" si="3"/>
        <v>1125.4577732779403</v>
      </c>
      <c r="H57" s="6">
        <f t="shared" si="4"/>
        <v>1266.1399949376828</v>
      </c>
      <c r="I57" s="6">
        <f t="shared" si="5"/>
        <v>1547.5044382571675</v>
      </c>
      <c r="J57" s="6">
        <f t="shared" si="6"/>
        <v>1828.8688815766529</v>
      </c>
      <c r="K57" s="6">
        <f t="shared" si="7"/>
        <v>2110.2333248961381</v>
      </c>
      <c r="L57" s="6">
        <f t="shared" si="8"/>
        <v>2532.2799898753656</v>
      </c>
    </row>
    <row r="58" spans="1:12" x14ac:dyDescent="0.4">
      <c r="A58" s="26" t="s">
        <v>63</v>
      </c>
      <c r="B58" s="26">
        <v>116.2</v>
      </c>
      <c r="C58" s="11">
        <v>2900</v>
      </c>
      <c r="D58" s="6">
        <f t="shared" si="0"/>
        <v>24.96</v>
      </c>
      <c r="E58" s="6">
        <f t="shared" si="1"/>
        <v>860.73332995845522</v>
      </c>
      <c r="F58" s="6">
        <f t="shared" si="2"/>
        <v>1004.1855516181977</v>
      </c>
      <c r="G58" s="6">
        <f t="shared" si="3"/>
        <v>1147.6477732779404</v>
      </c>
      <c r="H58" s="6">
        <f t="shared" si="4"/>
        <v>1291.0999949376828</v>
      </c>
      <c r="I58" s="6">
        <f t="shared" si="5"/>
        <v>1578.0144382571677</v>
      </c>
      <c r="J58" s="6">
        <f t="shared" si="6"/>
        <v>1864.9188815766529</v>
      </c>
      <c r="K58" s="6">
        <f t="shared" si="7"/>
        <v>2151.833324896138</v>
      </c>
      <c r="L58" s="6">
        <f t="shared" si="8"/>
        <v>2582.1999898753656</v>
      </c>
    </row>
    <row r="59" spans="1:12" x14ac:dyDescent="0.4">
      <c r="A59" s="26" t="s">
        <v>64</v>
      </c>
      <c r="B59" s="26">
        <v>80.3</v>
      </c>
      <c r="C59" s="11">
        <v>1500</v>
      </c>
      <c r="D59" s="6">
        <f t="shared" si="0"/>
        <v>18.68</v>
      </c>
      <c r="E59" s="6">
        <f t="shared" si="1"/>
        <v>856.54332995845527</v>
      </c>
      <c r="F59" s="6">
        <f t="shared" si="2"/>
        <v>999.30555161819757</v>
      </c>
      <c r="G59" s="6">
        <f t="shared" si="3"/>
        <v>1142.0577732779402</v>
      </c>
      <c r="H59" s="6">
        <f t="shared" si="4"/>
        <v>1284.8199949376828</v>
      </c>
      <c r="I59" s="6">
        <f t="shared" si="5"/>
        <v>1570.3344382571674</v>
      </c>
      <c r="J59" s="6">
        <f t="shared" si="6"/>
        <v>1855.848881576653</v>
      </c>
      <c r="K59" s="6">
        <f t="shared" si="7"/>
        <v>2141.3633248961382</v>
      </c>
      <c r="L59" s="6">
        <f t="shared" si="8"/>
        <v>2569.6399898753657</v>
      </c>
    </row>
    <row r="60" spans="1:12" x14ac:dyDescent="0.4">
      <c r="A60" s="26" t="s">
        <v>65</v>
      </c>
      <c r="B60" s="26">
        <v>325.39999999999998</v>
      </c>
      <c r="C60" s="11">
        <v>10000</v>
      </c>
      <c r="D60" s="6">
        <f t="shared" si="0"/>
        <v>30.73</v>
      </c>
      <c r="E60" s="6">
        <f t="shared" si="1"/>
        <v>864.58332995845524</v>
      </c>
      <c r="F60" s="6">
        <f t="shared" si="2"/>
        <v>1008.6755516181977</v>
      </c>
      <c r="G60" s="6">
        <f t="shared" si="3"/>
        <v>1152.7777732779402</v>
      </c>
      <c r="H60" s="6">
        <f t="shared" si="4"/>
        <v>1296.8699949376828</v>
      </c>
      <c r="I60" s="6">
        <f t="shared" si="5"/>
        <v>1585.0644382571675</v>
      </c>
      <c r="J60" s="6">
        <f t="shared" si="6"/>
        <v>1873.258881576653</v>
      </c>
      <c r="K60" s="6">
        <f t="shared" si="7"/>
        <v>2161.4533248961379</v>
      </c>
      <c r="L60" s="6">
        <f t="shared" si="8"/>
        <v>2593.7399898753656</v>
      </c>
    </row>
    <row r="61" spans="1:12" x14ac:dyDescent="0.4">
      <c r="A61" s="26" t="s">
        <v>66</v>
      </c>
      <c r="B61" s="26">
        <v>1447.5</v>
      </c>
      <c r="C61" s="11">
        <v>75000</v>
      </c>
      <c r="D61" s="6">
        <f t="shared" si="0"/>
        <v>51.81</v>
      </c>
      <c r="E61" s="6">
        <f t="shared" si="1"/>
        <v>878.63332995845519</v>
      </c>
      <c r="F61" s="6">
        <f t="shared" si="2"/>
        <v>1025.0755516181976</v>
      </c>
      <c r="G61" s="6">
        <f t="shared" si="3"/>
        <v>1171.5077732779403</v>
      </c>
      <c r="H61" s="6">
        <f t="shared" si="4"/>
        <v>1317.9499949376827</v>
      </c>
      <c r="I61" s="6">
        <f t="shared" si="5"/>
        <v>1610.8244382571677</v>
      </c>
      <c r="J61" s="6">
        <f t="shared" si="6"/>
        <v>1903.7088815766529</v>
      </c>
      <c r="K61" s="6">
        <f t="shared" si="7"/>
        <v>2196.5833248961376</v>
      </c>
      <c r="L61" s="6">
        <f t="shared" si="8"/>
        <v>2635.8999898753655</v>
      </c>
    </row>
    <row r="62" spans="1:12" x14ac:dyDescent="0.4">
      <c r="A62" s="26" t="s">
        <v>67</v>
      </c>
      <c r="B62" s="26">
        <v>176.3</v>
      </c>
      <c r="C62" s="11">
        <v>2000</v>
      </c>
      <c r="D62" s="6">
        <f t="shared" si="0"/>
        <v>11.34</v>
      </c>
      <c r="E62" s="6">
        <f t="shared" si="1"/>
        <v>851.65332995845517</v>
      </c>
      <c r="F62" s="6">
        <f t="shared" si="2"/>
        <v>993.59555161819776</v>
      </c>
      <c r="G62" s="6">
        <f t="shared" si="3"/>
        <v>1135.5377732779402</v>
      </c>
      <c r="H62" s="6">
        <f t="shared" si="4"/>
        <v>1277.4799949376827</v>
      </c>
      <c r="I62" s="6">
        <f t="shared" si="5"/>
        <v>1561.3644382571676</v>
      </c>
      <c r="J62" s="6">
        <f t="shared" si="6"/>
        <v>1845.248881576653</v>
      </c>
      <c r="K62" s="6">
        <f t="shared" si="7"/>
        <v>2129.1333248961382</v>
      </c>
      <c r="L62" s="6">
        <f t="shared" si="8"/>
        <v>2554.9599898753654</v>
      </c>
    </row>
    <row r="63" spans="1:12" x14ac:dyDescent="0.4">
      <c r="A63" s="26" t="s">
        <v>68</v>
      </c>
      <c r="B63" s="26">
        <v>176.5</v>
      </c>
      <c r="C63" s="11">
        <v>6000</v>
      </c>
      <c r="D63" s="6">
        <f t="shared" si="0"/>
        <v>33.99</v>
      </c>
      <c r="E63" s="6">
        <f t="shared" si="1"/>
        <v>866.7533299584552</v>
      </c>
      <c r="F63" s="6">
        <f t="shared" si="2"/>
        <v>1011.2155516181977</v>
      </c>
      <c r="G63" s="6">
        <f t="shared" si="3"/>
        <v>1155.6677732779403</v>
      </c>
      <c r="H63" s="6">
        <f t="shared" si="4"/>
        <v>1300.1299949376828</v>
      </c>
      <c r="I63" s="6">
        <f t="shared" si="5"/>
        <v>1589.0444382571675</v>
      </c>
      <c r="J63" s="6">
        <f t="shared" si="6"/>
        <v>1877.9688815766528</v>
      </c>
      <c r="K63" s="6">
        <f t="shared" si="7"/>
        <v>2166.8833248961378</v>
      </c>
      <c r="L63" s="6">
        <f t="shared" si="8"/>
        <v>2600.2599898753656</v>
      </c>
    </row>
    <row r="64" spans="1:12" x14ac:dyDescent="0.4">
      <c r="A64" s="26" t="s">
        <v>69</v>
      </c>
      <c r="B64" s="26">
        <v>484.8</v>
      </c>
      <c r="C64" s="11">
        <v>7500</v>
      </c>
      <c r="D64" s="6">
        <f t="shared" si="0"/>
        <v>15.47</v>
      </c>
      <c r="E64" s="6">
        <f t="shared" si="1"/>
        <v>854.40332995845517</v>
      </c>
      <c r="F64" s="6">
        <f t="shared" si="2"/>
        <v>996.80555161819757</v>
      </c>
      <c r="G64" s="6">
        <f t="shared" si="3"/>
        <v>1139.2077732779403</v>
      </c>
      <c r="H64" s="6">
        <f t="shared" si="4"/>
        <v>1281.6099949376828</v>
      </c>
      <c r="I64" s="6">
        <f t="shared" si="5"/>
        <v>1566.4144382571678</v>
      </c>
      <c r="J64" s="6">
        <f t="shared" si="6"/>
        <v>1851.2188815766528</v>
      </c>
      <c r="K64" s="6">
        <f t="shared" si="7"/>
        <v>2136.0133248961379</v>
      </c>
      <c r="L64" s="6">
        <f t="shared" si="8"/>
        <v>2563.2199898753656</v>
      </c>
    </row>
    <row r="65" spans="1:12" x14ac:dyDescent="0.4">
      <c r="A65" s="26" t="s">
        <v>70</v>
      </c>
      <c r="B65" s="26">
        <v>173.6</v>
      </c>
      <c r="C65" s="11">
        <v>5750</v>
      </c>
      <c r="D65" s="6">
        <f t="shared" si="0"/>
        <v>33.119999999999997</v>
      </c>
      <c r="E65" s="6">
        <f t="shared" si="1"/>
        <v>866.17332995845527</v>
      </c>
      <c r="F65" s="6">
        <f t="shared" si="2"/>
        <v>1010.5355516181976</v>
      </c>
      <c r="G65" s="6">
        <f t="shared" si="3"/>
        <v>1154.8977732779404</v>
      </c>
      <c r="H65" s="6">
        <f t="shared" si="4"/>
        <v>1299.2599949376827</v>
      </c>
      <c r="I65" s="6">
        <f t="shared" si="5"/>
        <v>1587.9844382571675</v>
      </c>
      <c r="J65" s="6">
        <f t="shared" si="6"/>
        <v>1876.7088815766529</v>
      </c>
      <c r="K65" s="6">
        <f t="shared" si="7"/>
        <v>2165.4333248961379</v>
      </c>
      <c r="L65" s="6">
        <f t="shared" si="8"/>
        <v>2598.5199898753654</v>
      </c>
    </row>
    <row r="66" spans="1:12" x14ac:dyDescent="0.4">
      <c r="B66" s="18">
        <f>SUM(B9:B65)</f>
        <v>49384.500000000007</v>
      </c>
      <c r="C66" s="19">
        <f>SUM(C9:C65)</f>
        <v>1387028</v>
      </c>
    </row>
    <row r="67" spans="1:12" x14ac:dyDescent="0.4">
      <c r="C67" s="20"/>
    </row>
    <row r="68" spans="1:12" x14ac:dyDescent="0.4">
      <c r="C68" s="2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68"/>
  <sheetViews>
    <sheetView workbookViewId="0">
      <selection sqref="A1:XFD1"/>
    </sheetView>
  </sheetViews>
  <sheetFormatPr defaultColWidth="9.15234375" defaultRowHeight="14.6" x14ac:dyDescent="0.4"/>
  <cols>
    <col min="1" max="1" width="27.23046875" style="29" customWidth="1"/>
    <col min="2" max="2" width="9.15234375" style="27"/>
    <col min="3" max="3" width="10.15234375" style="23" bestFit="1" customWidth="1"/>
    <col min="4" max="12" width="9.15234375" style="16"/>
    <col min="13" max="16384" width="9.15234375" style="29"/>
  </cols>
  <sheetData>
    <row r="1" spans="1:12" s="102" customFormat="1" ht="51" customHeight="1" x14ac:dyDescent="0.5">
      <c r="A1" s="103" t="s">
        <v>142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pans="1:12" s="4" customFormat="1" x14ac:dyDescent="0.4">
      <c r="A2" s="32"/>
      <c r="B2" s="33"/>
      <c r="C2" s="34"/>
      <c r="D2" s="35"/>
      <c r="E2" s="36"/>
      <c r="F2" s="36"/>
      <c r="G2" s="36"/>
      <c r="H2" s="36"/>
      <c r="I2" s="36"/>
      <c r="J2" s="36"/>
      <c r="K2" s="36"/>
      <c r="L2" s="36"/>
    </row>
    <row r="3" spans="1:12" s="31" customFormat="1" x14ac:dyDescent="0.4">
      <c r="A3" s="37" t="s">
        <v>133</v>
      </c>
      <c r="B3" s="38" t="s">
        <v>1</v>
      </c>
      <c r="C3" s="39" t="s">
        <v>2</v>
      </c>
      <c r="D3" s="40" t="s">
        <v>3</v>
      </c>
      <c r="E3" s="40" t="s">
        <v>4</v>
      </c>
      <c r="F3" s="40" t="s">
        <v>5</v>
      </c>
      <c r="G3" s="40" t="s">
        <v>6</v>
      </c>
      <c r="H3" s="40" t="s">
        <v>3</v>
      </c>
      <c r="I3" s="40" t="s">
        <v>7</v>
      </c>
      <c r="J3" s="40" t="s">
        <v>8</v>
      </c>
      <c r="K3" s="40" t="s">
        <v>9</v>
      </c>
      <c r="L3" s="40" t="s">
        <v>10</v>
      </c>
    </row>
    <row r="4" spans="1:12" x14ac:dyDescent="0.4">
      <c r="A4" s="32"/>
      <c r="B4" s="33"/>
      <c r="C4" s="34"/>
      <c r="D4" s="36"/>
      <c r="E4" s="36"/>
      <c r="F4" s="36"/>
      <c r="G4" s="36"/>
      <c r="H4" s="36"/>
      <c r="I4" s="36"/>
      <c r="J4" s="36"/>
      <c r="K4" s="36"/>
      <c r="L4" s="36"/>
    </row>
    <row r="5" spans="1:12" x14ac:dyDescent="0.4">
      <c r="A5" s="41" t="s">
        <v>11</v>
      </c>
      <c r="B5" s="42">
        <f>'[4]Appendix 3A'!B5</f>
        <v>49674.55</v>
      </c>
      <c r="C5" s="43">
        <f>'[4]Appendix 3A'!C5</f>
        <v>55441436.081850007</v>
      </c>
      <c r="D5" s="44">
        <f>'[4]Appendix 3A'!D5</f>
        <v>1116.0899999999999</v>
      </c>
      <c r="E5" s="44">
        <f>D5/9*6</f>
        <v>744.06</v>
      </c>
      <c r="F5" s="44">
        <f>D5/9*7</f>
        <v>868.06999999999994</v>
      </c>
      <c r="G5" s="44">
        <f>D5/9*8</f>
        <v>992.07999999999993</v>
      </c>
      <c r="H5" s="44">
        <f>D5</f>
        <v>1116.0899999999999</v>
      </c>
      <c r="I5" s="44">
        <f>D5/9*11</f>
        <v>1364.11</v>
      </c>
      <c r="J5" s="44">
        <f>D5/9*13</f>
        <v>1612.1299999999999</v>
      </c>
      <c r="K5" s="44">
        <f>D5/9*15</f>
        <v>1860.1499999999999</v>
      </c>
      <c r="L5" s="44">
        <f>D5/9*18</f>
        <v>2232.1799999999998</v>
      </c>
    </row>
    <row r="6" spans="1:12" x14ac:dyDescent="0.4">
      <c r="A6" s="41" t="s">
        <v>71</v>
      </c>
      <c r="B6" s="42">
        <f>B5</f>
        <v>49674.55</v>
      </c>
      <c r="C6" s="43">
        <f>D6*B6</f>
        <v>7077133.1385000004</v>
      </c>
      <c r="D6" s="44">
        <v>142.47</v>
      </c>
      <c r="E6" s="44">
        <f>D6/9*6</f>
        <v>94.98</v>
      </c>
      <c r="F6" s="44">
        <f>D6/9*7</f>
        <v>110.81</v>
      </c>
      <c r="G6" s="44">
        <f>D6/9*8</f>
        <v>126.64</v>
      </c>
      <c r="H6" s="44">
        <f>D6</f>
        <v>142.47</v>
      </c>
      <c r="I6" s="44">
        <f>D6/9*11</f>
        <v>174.13</v>
      </c>
      <c r="J6" s="44">
        <f>D6/9*13</f>
        <v>205.79</v>
      </c>
      <c r="K6" s="44">
        <f>D6/9*15</f>
        <v>237.45</v>
      </c>
      <c r="L6" s="44">
        <f>D6/9*18</f>
        <v>284.94</v>
      </c>
    </row>
    <row r="7" spans="1:12" x14ac:dyDescent="0.4">
      <c r="A7" s="41" t="s">
        <v>72</v>
      </c>
      <c r="B7" s="42">
        <f>B6</f>
        <v>49674.55</v>
      </c>
      <c r="C7" s="43">
        <f>D7*B7</f>
        <v>3333162.3049999997</v>
      </c>
      <c r="D7" s="44">
        <v>67.099999999999994</v>
      </c>
      <c r="E7" s="44">
        <f>ROUND(D7/9*6,2)</f>
        <v>44.73</v>
      </c>
      <c r="F7" s="44">
        <f>ROUND(D7/9*7,2)</f>
        <v>52.19</v>
      </c>
      <c r="G7" s="44">
        <f>ROUND(D7/9*8,2)</f>
        <v>59.64</v>
      </c>
      <c r="H7" s="44">
        <f>D7</f>
        <v>67.099999999999994</v>
      </c>
      <c r="I7" s="44">
        <f>ROUND(D7/9*11,2)</f>
        <v>82.01</v>
      </c>
      <c r="J7" s="44">
        <f>ROUND(D7/9*13,2)</f>
        <v>96.92</v>
      </c>
      <c r="K7" s="44">
        <f>ROUND(D7/9*15,2)</f>
        <v>111.83</v>
      </c>
      <c r="L7" s="44">
        <f>ROUND(D7/9*18,2)</f>
        <v>134.19999999999999</v>
      </c>
    </row>
    <row r="8" spans="1:12" x14ac:dyDescent="0.4">
      <c r="A8" s="41"/>
      <c r="B8" s="42"/>
      <c r="C8" s="43"/>
      <c r="D8" s="45"/>
      <c r="E8" s="45"/>
      <c r="F8" s="45"/>
      <c r="G8" s="45"/>
      <c r="H8" s="45"/>
      <c r="I8" s="45"/>
      <c r="J8" s="45"/>
      <c r="K8" s="45"/>
      <c r="L8" s="45"/>
    </row>
    <row r="9" spans="1:12" x14ac:dyDescent="0.4">
      <c r="A9" s="46" t="s">
        <v>14</v>
      </c>
      <c r="B9" s="47">
        <v>162</v>
      </c>
      <c r="C9" s="43">
        <v>2500</v>
      </c>
      <c r="D9" s="44">
        <f t="shared" ref="D9:D65" si="0">ROUND(C9/B9,2)</f>
        <v>15.43</v>
      </c>
      <c r="E9" s="44">
        <f t="shared" ref="E9:E65" si="1">ROUND($D9/9*6,2)+E$5+E$6+E$7</f>
        <v>894.06</v>
      </c>
      <c r="F9" s="44">
        <f>ROUND($D9/9*7,2)+F$5+F$6+F$7</f>
        <v>1043.07</v>
      </c>
      <c r="G9" s="44">
        <f>ROUND($D9/9*8,2)+G$5+G$6+G$7</f>
        <v>1192.0800000000002</v>
      </c>
      <c r="H9" s="44">
        <f>ROUND($D9/9*9,2)+H$5+H$6+H$7</f>
        <v>1341.09</v>
      </c>
      <c r="I9" s="44">
        <f>ROUND($D9/9*11,2)+I$5+I$6+I$7</f>
        <v>1639.11</v>
      </c>
      <c r="J9" s="44">
        <f>ROUND($D9/9*13,2)+J$5+J$6+J$7</f>
        <v>1937.1299999999999</v>
      </c>
      <c r="K9" s="44">
        <f>ROUND($D9/9*15,2)+K$5+K$6+K$7</f>
        <v>2235.1499999999996</v>
      </c>
      <c r="L9" s="44">
        <f>ROUND($D9/9*18,2)+L$5+L$6+L$7</f>
        <v>2682.18</v>
      </c>
    </row>
    <row r="10" spans="1:12" x14ac:dyDescent="0.4">
      <c r="A10" s="46" t="s">
        <v>15</v>
      </c>
      <c r="B10" s="47">
        <v>80.7</v>
      </c>
      <c r="C10" s="43">
        <v>1850</v>
      </c>
      <c r="D10" s="44">
        <f t="shared" si="0"/>
        <v>22.92</v>
      </c>
      <c r="E10" s="44">
        <f t="shared" si="1"/>
        <v>899.05</v>
      </c>
      <c r="F10" s="44">
        <f t="shared" ref="F10:F65" si="2">ROUND($D10/9*7,2)+F$5+F$6+F$7</f>
        <v>1048.9000000000001</v>
      </c>
      <c r="G10" s="44">
        <f t="shared" ref="G10:G65" si="3">ROUND($D10/9*8,2)+G$5+G$6+G$7</f>
        <v>1198.73</v>
      </c>
      <c r="H10" s="44">
        <f t="shared" ref="H10:H65" si="4">ROUND($D10/9*9,2)+H$5+H$6+H$7</f>
        <v>1348.58</v>
      </c>
      <c r="I10" s="44">
        <f t="shared" ref="I10:I65" si="5">ROUND($D10/9*11,2)+I$5+I$6+I$7</f>
        <v>1648.26</v>
      </c>
      <c r="J10" s="44">
        <f t="shared" ref="J10:J65" si="6">ROUND($D10/9*13,2)+J$5+J$6+J$7</f>
        <v>1947.9499999999998</v>
      </c>
      <c r="K10" s="44">
        <f t="shared" ref="K10:K65" si="7">ROUND($D10/9*15,2)+K$5+K$6+K$7</f>
        <v>2247.6299999999997</v>
      </c>
      <c r="L10" s="44">
        <f t="shared" ref="L10:L65" si="8">ROUND($D10/9*18,2)+L$5+L$6+L$7</f>
        <v>2697.16</v>
      </c>
    </row>
    <row r="11" spans="1:12" x14ac:dyDescent="0.4">
      <c r="A11" s="46" t="s">
        <v>16</v>
      </c>
      <c r="B11" s="47">
        <v>231.3</v>
      </c>
      <c r="C11" s="43">
        <v>5000</v>
      </c>
      <c r="D11" s="44">
        <f t="shared" si="0"/>
        <v>21.62</v>
      </c>
      <c r="E11" s="44">
        <f t="shared" si="1"/>
        <v>898.18</v>
      </c>
      <c r="F11" s="44">
        <f t="shared" si="2"/>
        <v>1047.8900000000001</v>
      </c>
      <c r="G11" s="44">
        <f t="shared" si="3"/>
        <v>1197.5800000000002</v>
      </c>
      <c r="H11" s="44">
        <f t="shared" si="4"/>
        <v>1347.2799999999997</v>
      </c>
      <c r="I11" s="44">
        <f t="shared" si="5"/>
        <v>1646.6699999999998</v>
      </c>
      <c r="J11" s="44">
        <f t="shared" si="6"/>
        <v>1946.07</v>
      </c>
      <c r="K11" s="44">
        <f t="shared" si="7"/>
        <v>2245.4599999999996</v>
      </c>
      <c r="L11" s="44">
        <f t="shared" si="8"/>
        <v>2694.5599999999995</v>
      </c>
    </row>
    <row r="12" spans="1:12" x14ac:dyDescent="0.4">
      <c r="A12" s="46" t="s">
        <v>17</v>
      </c>
      <c r="B12" s="47">
        <v>213.8</v>
      </c>
      <c r="C12" s="43">
        <v>3900</v>
      </c>
      <c r="D12" s="44">
        <f t="shared" si="0"/>
        <v>18.239999999999998</v>
      </c>
      <c r="E12" s="44">
        <f t="shared" si="1"/>
        <v>895.93</v>
      </c>
      <c r="F12" s="44">
        <f t="shared" si="2"/>
        <v>1045.26</v>
      </c>
      <c r="G12" s="44">
        <f t="shared" si="3"/>
        <v>1194.5700000000002</v>
      </c>
      <c r="H12" s="44">
        <f t="shared" si="4"/>
        <v>1343.8999999999999</v>
      </c>
      <c r="I12" s="44">
        <f t="shared" si="5"/>
        <v>1642.5399999999997</v>
      </c>
      <c r="J12" s="44">
        <f t="shared" si="6"/>
        <v>1941.1899999999998</v>
      </c>
      <c r="K12" s="44">
        <f t="shared" si="7"/>
        <v>2239.83</v>
      </c>
      <c r="L12" s="44">
        <f t="shared" si="8"/>
        <v>2687.7999999999997</v>
      </c>
    </row>
    <row r="13" spans="1:12" x14ac:dyDescent="0.4">
      <c r="A13" s="46" t="s">
        <v>73</v>
      </c>
      <c r="B13" s="47">
        <v>538.9</v>
      </c>
      <c r="C13" s="43">
        <v>10500</v>
      </c>
      <c r="D13" s="44">
        <f t="shared" si="0"/>
        <v>19.48</v>
      </c>
      <c r="E13" s="44">
        <f t="shared" si="1"/>
        <v>896.76</v>
      </c>
      <c r="F13" s="44">
        <f t="shared" si="2"/>
        <v>1046.22</v>
      </c>
      <c r="G13" s="44">
        <f t="shared" si="3"/>
        <v>1195.68</v>
      </c>
      <c r="H13" s="44">
        <f t="shared" si="4"/>
        <v>1345.1399999999999</v>
      </c>
      <c r="I13" s="44">
        <f t="shared" si="5"/>
        <v>1644.0599999999997</v>
      </c>
      <c r="J13" s="44">
        <f t="shared" si="6"/>
        <v>1942.98</v>
      </c>
      <c r="K13" s="44">
        <f t="shared" si="7"/>
        <v>2241.8999999999996</v>
      </c>
      <c r="L13" s="44">
        <f t="shared" si="8"/>
        <v>2690.2799999999997</v>
      </c>
    </row>
    <row r="14" spans="1:12" x14ac:dyDescent="0.4">
      <c r="A14" s="46" t="s">
        <v>74</v>
      </c>
      <c r="B14" s="47">
        <v>995.7</v>
      </c>
      <c r="C14" s="43">
        <v>9000</v>
      </c>
      <c r="D14" s="44">
        <f t="shared" si="0"/>
        <v>9.0399999999999991</v>
      </c>
      <c r="E14" s="44">
        <f t="shared" si="1"/>
        <v>889.8</v>
      </c>
      <c r="F14" s="44">
        <f t="shared" si="2"/>
        <v>1038.0999999999999</v>
      </c>
      <c r="G14" s="44">
        <f t="shared" si="3"/>
        <v>1186.4000000000001</v>
      </c>
      <c r="H14" s="44">
        <f t="shared" si="4"/>
        <v>1334.6999999999998</v>
      </c>
      <c r="I14" s="44">
        <f t="shared" si="5"/>
        <v>1631.3</v>
      </c>
      <c r="J14" s="44">
        <f t="shared" si="6"/>
        <v>1927.8999999999999</v>
      </c>
      <c r="K14" s="44">
        <f t="shared" si="7"/>
        <v>2224.4999999999995</v>
      </c>
      <c r="L14" s="44">
        <f t="shared" si="8"/>
        <v>2669.3999999999996</v>
      </c>
    </row>
    <row r="15" spans="1:12" x14ac:dyDescent="0.4">
      <c r="A15" s="46" t="s">
        <v>75</v>
      </c>
      <c r="B15" s="47">
        <v>3198.9</v>
      </c>
      <c r="C15" s="43">
        <v>147265</v>
      </c>
      <c r="D15" s="44">
        <f t="shared" si="0"/>
        <v>46.04</v>
      </c>
      <c r="E15" s="44">
        <f t="shared" si="1"/>
        <v>914.46</v>
      </c>
      <c r="F15" s="44">
        <f t="shared" si="2"/>
        <v>1066.8799999999999</v>
      </c>
      <c r="G15" s="44">
        <f t="shared" si="3"/>
        <v>1219.2800000000002</v>
      </c>
      <c r="H15" s="44">
        <f t="shared" si="4"/>
        <v>1371.6999999999998</v>
      </c>
      <c r="I15" s="44">
        <f t="shared" si="5"/>
        <v>1676.5199999999998</v>
      </c>
      <c r="J15" s="44">
        <f t="shared" si="6"/>
        <v>1981.34</v>
      </c>
      <c r="K15" s="44">
        <f t="shared" si="7"/>
        <v>2286.16</v>
      </c>
      <c r="L15" s="44">
        <f t="shared" si="8"/>
        <v>2743.3999999999996</v>
      </c>
    </row>
    <row r="16" spans="1:12" x14ac:dyDescent="0.4">
      <c r="A16" s="46" t="s">
        <v>21</v>
      </c>
      <c r="B16" s="47">
        <v>1119.7</v>
      </c>
      <c r="C16" s="43">
        <v>10000</v>
      </c>
      <c r="D16" s="44">
        <f t="shared" si="0"/>
        <v>8.93</v>
      </c>
      <c r="E16" s="44">
        <f t="shared" si="1"/>
        <v>889.72</v>
      </c>
      <c r="F16" s="44">
        <f t="shared" si="2"/>
        <v>1038.02</v>
      </c>
      <c r="G16" s="44">
        <f t="shared" si="3"/>
        <v>1186.3000000000002</v>
      </c>
      <c r="H16" s="44">
        <f t="shared" si="4"/>
        <v>1334.59</v>
      </c>
      <c r="I16" s="44">
        <f t="shared" si="5"/>
        <v>1631.16</v>
      </c>
      <c r="J16" s="44">
        <f t="shared" si="6"/>
        <v>1927.74</v>
      </c>
      <c r="K16" s="44">
        <f t="shared" si="7"/>
        <v>2224.31</v>
      </c>
      <c r="L16" s="44">
        <f t="shared" si="8"/>
        <v>2669.18</v>
      </c>
    </row>
    <row r="17" spans="1:12" x14ac:dyDescent="0.4">
      <c r="A17" s="46" t="s">
        <v>22</v>
      </c>
      <c r="B17" s="47">
        <v>192.4</v>
      </c>
      <c r="C17" s="43">
        <v>5500</v>
      </c>
      <c r="D17" s="44">
        <f t="shared" si="0"/>
        <v>28.59</v>
      </c>
      <c r="E17" s="44">
        <f t="shared" si="1"/>
        <v>902.82999999999993</v>
      </c>
      <c r="F17" s="44">
        <f t="shared" si="2"/>
        <v>1053.31</v>
      </c>
      <c r="G17" s="44">
        <f t="shared" si="3"/>
        <v>1203.77</v>
      </c>
      <c r="H17" s="44">
        <f t="shared" si="4"/>
        <v>1354.2499999999998</v>
      </c>
      <c r="I17" s="44">
        <f t="shared" si="5"/>
        <v>1655.1899999999998</v>
      </c>
      <c r="J17" s="44">
        <f t="shared" si="6"/>
        <v>1956.1399999999999</v>
      </c>
      <c r="K17" s="44">
        <f t="shared" si="7"/>
        <v>2257.08</v>
      </c>
      <c r="L17" s="44">
        <f t="shared" si="8"/>
        <v>2708.4999999999995</v>
      </c>
    </row>
    <row r="18" spans="1:12" x14ac:dyDescent="0.4">
      <c r="A18" s="46" t="s">
        <v>23</v>
      </c>
      <c r="B18" s="47">
        <v>3794.2</v>
      </c>
      <c r="C18" s="43">
        <v>92200</v>
      </c>
      <c r="D18" s="44">
        <f t="shared" si="0"/>
        <v>24.3</v>
      </c>
      <c r="E18" s="44">
        <f t="shared" si="1"/>
        <v>899.97</v>
      </c>
      <c r="F18" s="44">
        <f t="shared" si="2"/>
        <v>1049.97</v>
      </c>
      <c r="G18" s="44">
        <f t="shared" si="3"/>
        <v>1199.96</v>
      </c>
      <c r="H18" s="44">
        <f t="shared" si="4"/>
        <v>1349.9599999999998</v>
      </c>
      <c r="I18" s="44">
        <f t="shared" si="5"/>
        <v>1649.95</v>
      </c>
      <c r="J18" s="44">
        <f t="shared" si="6"/>
        <v>1949.9399999999998</v>
      </c>
      <c r="K18" s="44">
        <f t="shared" si="7"/>
        <v>2249.9299999999998</v>
      </c>
      <c r="L18" s="44">
        <f t="shared" si="8"/>
        <v>2699.9199999999996</v>
      </c>
    </row>
    <row r="19" spans="1:12" x14ac:dyDescent="0.4">
      <c r="A19" s="46" t="s">
        <v>24</v>
      </c>
      <c r="B19" s="47">
        <v>1688.5</v>
      </c>
      <c r="C19" s="43">
        <v>55000</v>
      </c>
      <c r="D19" s="44">
        <f t="shared" si="0"/>
        <v>32.57</v>
      </c>
      <c r="E19" s="44">
        <f t="shared" si="1"/>
        <v>905.48</v>
      </c>
      <c r="F19" s="44">
        <f t="shared" si="2"/>
        <v>1056.4000000000001</v>
      </c>
      <c r="G19" s="44">
        <f t="shared" si="3"/>
        <v>1207.3100000000002</v>
      </c>
      <c r="H19" s="44">
        <f t="shared" si="4"/>
        <v>1358.2299999999998</v>
      </c>
      <c r="I19" s="44">
        <f t="shared" si="5"/>
        <v>1660.0599999999997</v>
      </c>
      <c r="J19" s="44">
        <f t="shared" si="6"/>
        <v>1961.8899999999999</v>
      </c>
      <c r="K19" s="44">
        <f t="shared" si="7"/>
        <v>2263.7099999999996</v>
      </c>
      <c r="L19" s="44">
        <f t="shared" si="8"/>
        <v>2716.4599999999996</v>
      </c>
    </row>
    <row r="20" spans="1:12" x14ac:dyDescent="0.4">
      <c r="A20" s="46" t="s">
        <v>25</v>
      </c>
      <c r="B20" s="47">
        <v>1747.7</v>
      </c>
      <c r="C20" s="43">
        <v>81000</v>
      </c>
      <c r="D20" s="44">
        <f t="shared" si="0"/>
        <v>46.35</v>
      </c>
      <c r="E20" s="44">
        <f t="shared" si="1"/>
        <v>914.67</v>
      </c>
      <c r="F20" s="44">
        <f t="shared" si="2"/>
        <v>1067.1199999999999</v>
      </c>
      <c r="G20" s="44">
        <f t="shared" si="3"/>
        <v>1219.5600000000002</v>
      </c>
      <c r="H20" s="44">
        <f t="shared" si="4"/>
        <v>1372.0099999999998</v>
      </c>
      <c r="I20" s="44">
        <f t="shared" si="5"/>
        <v>1676.8999999999999</v>
      </c>
      <c r="J20" s="44">
        <f t="shared" si="6"/>
        <v>1981.79</v>
      </c>
      <c r="K20" s="44">
        <f t="shared" si="7"/>
        <v>2286.6799999999998</v>
      </c>
      <c r="L20" s="44">
        <f t="shared" si="8"/>
        <v>2744.0199999999995</v>
      </c>
    </row>
    <row r="21" spans="1:12" x14ac:dyDescent="0.4">
      <c r="A21" s="46" t="s">
        <v>26</v>
      </c>
      <c r="B21" s="47">
        <v>227.9</v>
      </c>
      <c r="C21" s="43">
        <v>11500</v>
      </c>
      <c r="D21" s="44">
        <f t="shared" si="0"/>
        <v>50.46</v>
      </c>
      <c r="E21" s="44">
        <f t="shared" si="1"/>
        <v>917.41</v>
      </c>
      <c r="F21" s="44">
        <f t="shared" si="2"/>
        <v>1070.32</v>
      </c>
      <c r="G21" s="44">
        <f t="shared" si="3"/>
        <v>1223.21</v>
      </c>
      <c r="H21" s="44">
        <f t="shared" si="4"/>
        <v>1376.12</v>
      </c>
      <c r="I21" s="44">
        <f t="shared" si="5"/>
        <v>1681.9199999999998</v>
      </c>
      <c r="J21" s="44">
        <f t="shared" si="6"/>
        <v>1987.73</v>
      </c>
      <c r="K21" s="44">
        <f t="shared" si="7"/>
        <v>2293.5299999999997</v>
      </c>
      <c r="L21" s="44">
        <f t="shared" si="8"/>
        <v>2752.24</v>
      </c>
    </row>
    <row r="22" spans="1:12" x14ac:dyDescent="0.4">
      <c r="A22" s="46" t="s">
        <v>76</v>
      </c>
      <c r="B22" s="47">
        <v>994.2</v>
      </c>
      <c r="C22" s="43">
        <v>37000</v>
      </c>
      <c r="D22" s="44">
        <f t="shared" si="0"/>
        <v>37.22</v>
      </c>
      <c r="E22" s="44">
        <f t="shared" si="1"/>
        <v>908.57999999999993</v>
      </c>
      <c r="F22" s="44">
        <f t="shared" si="2"/>
        <v>1060.02</v>
      </c>
      <c r="G22" s="44">
        <f t="shared" si="3"/>
        <v>1211.44</v>
      </c>
      <c r="H22" s="44">
        <f t="shared" si="4"/>
        <v>1362.8799999999999</v>
      </c>
      <c r="I22" s="44">
        <f t="shared" si="5"/>
        <v>1665.74</v>
      </c>
      <c r="J22" s="44">
        <f t="shared" si="6"/>
        <v>1968.6</v>
      </c>
      <c r="K22" s="44">
        <f t="shared" si="7"/>
        <v>2271.4599999999996</v>
      </c>
      <c r="L22" s="44">
        <f t="shared" si="8"/>
        <v>2725.7599999999998</v>
      </c>
    </row>
    <row r="23" spans="1:12" x14ac:dyDescent="0.4">
      <c r="A23" s="46" t="s">
        <v>77</v>
      </c>
      <c r="B23" s="47">
        <v>155.80000000000001</v>
      </c>
      <c r="C23" s="43">
        <v>2653</v>
      </c>
      <c r="D23" s="44">
        <f t="shared" si="0"/>
        <v>17.03</v>
      </c>
      <c r="E23" s="44">
        <f t="shared" si="1"/>
        <v>895.12</v>
      </c>
      <c r="F23" s="44">
        <f t="shared" si="2"/>
        <v>1044.32</v>
      </c>
      <c r="G23" s="44">
        <f t="shared" si="3"/>
        <v>1193.5</v>
      </c>
      <c r="H23" s="44">
        <f t="shared" si="4"/>
        <v>1342.6899999999998</v>
      </c>
      <c r="I23" s="44">
        <f t="shared" si="5"/>
        <v>1641.0599999999997</v>
      </c>
      <c r="J23" s="44">
        <f t="shared" si="6"/>
        <v>1939.4399999999998</v>
      </c>
      <c r="K23" s="44">
        <f t="shared" si="7"/>
        <v>2237.81</v>
      </c>
      <c r="L23" s="44">
        <f t="shared" si="8"/>
        <v>2685.3799999999997</v>
      </c>
    </row>
    <row r="24" spans="1:12" x14ac:dyDescent="0.4">
      <c r="A24" s="46" t="s">
        <v>29</v>
      </c>
      <c r="B24" s="47">
        <v>1535.4</v>
      </c>
      <c r="C24" s="43">
        <v>58000</v>
      </c>
      <c r="D24" s="44">
        <f t="shared" si="0"/>
        <v>37.78</v>
      </c>
      <c r="E24" s="44">
        <f t="shared" si="1"/>
        <v>908.96</v>
      </c>
      <c r="F24" s="44">
        <f t="shared" si="2"/>
        <v>1060.45</v>
      </c>
      <c r="G24" s="44">
        <f t="shared" si="3"/>
        <v>1211.94</v>
      </c>
      <c r="H24" s="44">
        <f t="shared" si="4"/>
        <v>1363.4399999999998</v>
      </c>
      <c r="I24" s="44">
        <f t="shared" si="5"/>
        <v>1666.43</v>
      </c>
      <c r="J24" s="44">
        <f t="shared" si="6"/>
        <v>1969.4099999999999</v>
      </c>
      <c r="K24" s="44">
        <f t="shared" si="7"/>
        <v>2272.3999999999996</v>
      </c>
      <c r="L24" s="44">
        <f t="shared" si="8"/>
        <v>2726.8799999999997</v>
      </c>
    </row>
    <row r="25" spans="1:12" x14ac:dyDescent="0.4">
      <c r="A25" s="46" t="s">
        <v>30</v>
      </c>
      <c r="B25" s="47">
        <v>48.4</v>
      </c>
      <c r="C25" s="43">
        <v>700</v>
      </c>
      <c r="D25" s="44">
        <f t="shared" si="0"/>
        <v>14.46</v>
      </c>
      <c r="E25" s="44">
        <f t="shared" si="1"/>
        <v>893.41</v>
      </c>
      <c r="F25" s="44">
        <f t="shared" si="2"/>
        <v>1042.32</v>
      </c>
      <c r="G25" s="44">
        <f t="shared" si="3"/>
        <v>1191.21</v>
      </c>
      <c r="H25" s="44">
        <f t="shared" si="4"/>
        <v>1340.12</v>
      </c>
      <c r="I25" s="44">
        <f t="shared" si="5"/>
        <v>1637.9199999999998</v>
      </c>
      <c r="J25" s="44">
        <f t="shared" si="6"/>
        <v>1935.73</v>
      </c>
      <c r="K25" s="44">
        <f t="shared" si="7"/>
        <v>2233.5299999999997</v>
      </c>
      <c r="L25" s="44">
        <f t="shared" si="8"/>
        <v>2680.24</v>
      </c>
    </row>
    <row r="26" spans="1:12" x14ac:dyDescent="0.4">
      <c r="A26" s="46" t="s">
        <v>31</v>
      </c>
      <c r="B26" s="47">
        <v>210.9</v>
      </c>
      <c r="C26" s="43">
        <v>3500</v>
      </c>
      <c r="D26" s="44">
        <f t="shared" si="0"/>
        <v>16.600000000000001</v>
      </c>
      <c r="E26" s="44">
        <f t="shared" si="1"/>
        <v>894.84</v>
      </c>
      <c r="F26" s="44">
        <f t="shared" si="2"/>
        <v>1043.98</v>
      </c>
      <c r="G26" s="44">
        <f t="shared" si="3"/>
        <v>1193.1200000000001</v>
      </c>
      <c r="H26" s="44">
        <f t="shared" si="4"/>
        <v>1342.2599999999998</v>
      </c>
      <c r="I26" s="44">
        <f t="shared" si="5"/>
        <v>1640.5399999999997</v>
      </c>
      <c r="J26" s="44">
        <f t="shared" si="6"/>
        <v>1938.82</v>
      </c>
      <c r="K26" s="44">
        <f t="shared" si="7"/>
        <v>2237.1</v>
      </c>
      <c r="L26" s="44">
        <f t="shared" si="8"/>
        <v>2684.5199999999995</v>
      </c>
    </row>
    <row r="27" spans="1:12" x14ac:dyDescent="0.4">
      <c r="A27" s="46" t="s">
        <v>32</v>
      </c>
      <c r="B27" s="47">
        <v>138.69999999999999</v>
      </c>
      <c r="C27" s="43">
        <v>3100</v>
      </c>
      <c r="D27" s="44">
        <f t="shared" si="0"/>
        <v>22.35</v>
      </c>
      <c r="E27" s="44">
        <f t="shared" si="1"/>
        <v>898.67</v>
      </c>
      <c r="F27" s="44">
        <f t="shared" si="2"/>
        <v>1048.45</v>
      </c>
      <c r="G27" s="44">
        <f t="shared" si="3"/>
        <v>1198.23</v>
      </c>
      <c r="H27" s="44">
        <f t="shared" si="4"/>
        <v>1348.0099999999998</v>
      </c>
      <c r="I27" s="44">
        <f t="shared" si="5"/>
        <v>1647.57</v>
      </c>
      <c r="J27" s="44">
        <f t="shared" si="6"/>
        <v>1947.12</v>
      </c>
      <c r="K27" s="44">
        <f t="shared" si="7"/>
        <v>2246.6799999999998</v>
      </c>
      <c r="L27" s="44">
        <f t="shared" si="8"/>
        <v>2696.0199999999995</v>
      </c>
    </row>
    <row r="28" spans="1:12" x14ac:dyDescent="0.4">
      <c r="A28" s="46" t="s">
        <v>33</v>
      </c>
      <c r="B28" s="47">
        <v>158.1</v>
      </c>
      <c r="C28" s="43">
        <v>2200</v>
      </c>
      <c r="D28" s="44">
        <f t="shared" si="0"/>
        <v>13.92</v>
      </c>
      <c r="E28" s="44">
        <f t="shared" si="1"/>
        <v>893.05</v>
      </c>
      <c r="F28" s="44">
        <f t="shared" si="2"/>
        <v>1041.9000000000001</v>
      </c>
      <c r="G28" s="44">
        <f t="shared" si="3"/>
        <v>1190.73</v>
      </c>
      <c r="H28" s="44">
        <f t="shared" si="4"/>
        <v>1339.58</v>
      </c>
      <c r="I28" s="44">
        <f t="shared" si="5"/>
        <v>1637.26</v>
      </c>
      <c r="J28" s="44">
        <f t="shared" si="6"/>
        <v>1934.9499999999998</v>
      </c>
      <c r="K28" s="44">
        <f t="shared" si="7"/>
        <v>2232.6299999999997</v>
      </c>
      <c r="L28" s="44">
        <f t="shared" si="8"/>
        <v>2679.16</v>
      </c>
    </row>
    <row r="29" spans="1:12" x14ac:dyDescent="0.4">
      <c r="A29" s="46" t="s">
        <v>34</v>
      </c>
      <c r="B29" s="47">
        <v>1433.2</v>
      </c>
      <c r="C29" s="43">
        <v>26750</v>
      </c>
      <c r="D29" s="44">
        <f t="shared" si="0"/>
        <v>18.66</v>
      </c>
      <c r="E29" s="44">
        <f t="shared" si="1"/>
        <v>896.21</v>
      </c>
      <c r="F29" s="44">
        <f t="shared" si="2"/>
        <v>1045.58</v>
      </c>
      <c r="G29" s="44">
        <f t="shared" si="3"/>
        <v>1194.95</v>
      </c>
      <c r="H29" s="44">
        <f t="shared" si="4"/>
        <v>1344.32</v>
      </c>
      <c r="I29" s="44">
        <f t="shared" si="5"/>
        <v>1643.0599999999997</v>
      </c>
      <c r="J29" s="44">
        <f t="shared" si="6"/>
        <v>1941.79</v>
      </c>
      <c r="K29" s="44">
        <f t="shared" si="7"/>
        <v>2240.5299999999997</v>
      </c>
      <c r="L29" s="44">
        <f t="shared" si="8"/>
        <v>2688.64</v>
      </c>
    </row>
    <row r="30" spans="1:12" x14ac:dyDescent="0.4">
      <c r="A30" s="46" t="s">
        <v>35</v>
      </c>
      <c r="B30" s="47">
        <v>536.6</v>
      </c>
      <c r="C30" s="43">
        <v>8000</v>
      </c>
      <c r="D30" s="44">
        <f t="shared" si="0"/>
        <v>14.91</v>
      </c>
      <c r="E30" s="44">
        <f t="shared" si="1"/>
        <v>893.71</v>
      </c>
      <c r="F30" s="44">
        <f t="shared" si="2"/>
        <v>1042.67</v>
      </c>
      <c r="G30" s="44">
        <f t="shared" si="3"/>
        <v>1191.6100000000001</v>
      </c>
      <c r="H30" s="44">
        <f t="shared" si="4"/>
        <v>1340.57</v>
      </c>
      <c r="I30" s="44">
        <f t="shared" si="5"/>
        <v>1638.47</v>
      </c>
      <c r="J30" s="44">
        <f t="shared" si="6"/>
        <v>1936.3799999999999</v>
      </c>
      <c r="K30" s="44">
        <f t="shared" si="7"/>
        <v>2234.2799999999997</v>
      </c>
      <c r="L30" s="44">
        <f t="shared" si="8"/>
        <v>2681.14</v>
      </c>
    </row>
    <row r="31" spans="1:12" x14ac:dyDescent="0.4">
      <c r="A31" s="46" t="s">
        <v>36</v>
      </c>
      <c r="B31" s="47">
        <v>142.44999999999999</v>
      </c>
      <c r="C31" s="43">
        <v>1800</v>
      </c>
      <c r="D31" s="44">
        <f t="shared" si="0"/>
        <v>12.64</v>
      </c>
      <c r="E31" s="44">
        <f t="shared" si="1"/>
        <v>892.19999999999993</v>
      </c>
      <c r="F31" s="44">
        <f t="shared" si="2"/>
        <v>1040.9000000000001</v>
      </c>
      <c r="G31" s="44">
        <f t="shared" si="3"/>
        <v>1189.6000000000001</v>
      </c>
      <c r="H31" s="44">
        <f t="shared" si="4"/>
        <v>1338.3</v>
      </c>
      <c r="I31" s="44">
        <f t="shared" si="5"/>
        <v>1635.7</v>
      </c>
      <c r="J31" s="44">
        <f t="shared" si="6"/>
        <v>1933.1</v>
      </c>
      <c r="K31" s="44">
        <f t="shared" si="7"/>
        <v>2230.4999999999995</v>
      </c>
      <c r="L31" s="44">
        <f t="shared" si="8"/>
        <v>2676.6</v>
      </c>
    </row>
    <row r="32" spans="1:12" x14ac:dyDescent="0.4">
      <c r="A32" s="46" t="s">
        <v>37</v>
      </c>
      <c r="B32" s="47">
        <v>767.9</v>
      </c>
      <c r="C32" s="43">
        <v>40000</v>
      </c>
      <c r="D32" s="44">
        <f t="shared" si="0"/>
        <v>52.09</v>
      </c>
      <c r="E32" s="44">
        <f t="shared" si="1"/>
        <v>918.5</v>
      </c>
      <c r="F32" s="44">
        <f t="shared" si="2"/>
        <v>1071.58</v>
      </c>
      <c r="G32" s="44">
        <f t="shared" si="3"/>
        <v>1224.6600000000001</v>
      </c>
      <c r="H32" s="44">
        <f t="shared" si="4"/>
        <v>1377.7499999999998</v>
      </c>
      <c r="I32" s="44">
        <f t="shared" si="5"/>
        <v>1683.9199999999998</v>
      </c>
      <c r="J32" s="44">
        <f t="shared" si="6"/>
        <v>1990.08</v>
      </c>
      <c r="K32" s="44">
        <f t="shared" si="7"/>
        <v>2296.2499999999995</v>
      </c>
      <c r="L32" s="44">
        <f t="shared" si="8"/>
        <v>2755.4999999999995</v>
      </c>
    </row>
    <row r="33" spans="1:12" x14ac:dyDescent="0.4">
      <c r="A33" s="46" t="s">
        <v>38</v>
      </c>
      <c r="B33" s="47">
        <v>722.1</v>
      </c>
      <c r="C33" s="43">
        <v>29000</v>
      </c>
      <c r="D33" s="44">
        <f t="shared" si="0"/>
        <v>40.159999999999997</v>
      </c>
      <c r="E33" s="44">
        <f t="shared" si="1"/>
        <v>910.54</v>
      </c>
      <c r="F33" s="44">
        <f t="shared" si="2"/>
        <v>1062.31</v>
      </c>
      <c r="G33" s="44">
        <f t="shared" si="3"/>
        <v>1214.0600000000002</v>
      </c>
      <c r="H33" s="44">
        <f t="shared" si="4"/>
        <v>1365.82</v>
      </c>
      <c r="I33" s="44">
        <f t="shared" si="5"/>
        <v>1669.3299999999997</v>
      </c>
      <c r="J33" s="44">
        <f t="shared" si="6"/>
        <v>1972.85</v>
      </c>
      <c r="K33" s="44">
        <f t="shared" si="7"/>
        <v>2276.3599999999997</v>
      </c>
      <c r="L33" s="44">
        <f t="shared" si="8"/>
        <v>2731.64</v>
      </c>
    </row>
    <row r="34" spans="1:12" x14ac:dyDescent="0.4">
      <c r="A34" s="46" t="s">
        <v>39</v>
      </c>
      <c r="B34" s="47">
        <v>1699.7</v>
      </c>
      <c r="C34" s="43">
        <v>30000</v>
      </c>
      <c r="D34" s="44">
        <f t="shared" si="0"/>
        <v>17.649999999999999</v>
      </c>
      <c r="E34" s="44">
        <f t="shared" si="1"/>
        <v>895.54</v>
      </c>
      <c r="F34" s="44">
        <f t="shared" si="2"/>
        <v>1044.8</v>
      </c>
      <c r="G34" s="44">
        <f t="shared" si="3"/>
        <v>1194.0500000000002</v>
      </c>
      <c r="H34" s="44">
        <f t="shared" si="4"/>
        <v>1343.31</v>
      </c>
      <c r="I34" s="44">
        <f t="shared" si="5"/>
        <v>1641.82</v>
      </c>
      <c r="J34" s="44">
        <f t="shared" si="6"/>
        <v>1940.33</v>
      </c>
      <c r="K34" s="44">
        <f t="shared" si="7"/>
        <v>2238.85</v>
      </c>
      <c r="L34" s="44">
        <f t="shared" si="8"/>
        <v>2686.62</v>
      </c>
    </row>
    <row r="35" spans="1:12" x14ac:dyDescent="0.4">
      <c r="A35" s="46" t="s">
        <v>40</v>
      </c>
      <c r="B35" s="47">
        <v>798.6</v>
      </c>
      <c r="C35" s="43">
        <v>15000</v>
      </c>
      <c r="D35" s="44">
        <f t="shared" si="0"/>
        <v>18.78</v>
      </c>
      <c r="E35" s="44">
        <f t="shared" si="1"/>
        <v>896.29</v>
      </c>
      <c r="F35" s="44">
        <f t="shared" si="2"/>
        <v>1045.68</v>
      </c>
      <c r="G35" s="44">
        <f t="shared" si="3"/>
        <v>1195.0500000000002</v>
      </c>
      <c r="H35" s="44">
        <f t="shared" si="4"/>
        <v>1344.4399999999998</v>
      </c>
      <c r="I35" s="44">
        <f t="shared" si="5"/>
        <v>1643.2</v>
      </c>
      <c r="J35" s="44">
        <f t="shared" si="6"/>
        <v>1941.97</v>
      </c>
      <c r="K35" s="44">
        <f t="shared" si="7"/>
        <v>2240.7299999999996</v>
      </c>
      <c r="L35" s="44">
        <f t="shared" si="8"/>
        <v>2688.8799999999997</v>
      </c>
    </row>
    <row r="36" spans="1:12" x14ac:dyDescent="0.4">
      <c r="A36" s="46" t="s">
        <v>41</v>
      </c>
      <c r="B36" s="47">
        <v>42.1</v>
      </c>
      <c r="C36" s="43">
        <v>200</v>
      </c>
      <c r="D36" s="44">
        <f t="shared" si="0"/>
        <v>4.75</v>
      </c>
      <c r="E36" s="44">
        <f t="shared" si="1"/>
        <v>886.93999999999994</v>
      </c>
      <c r="F36" s="44">
        <f t="shared" si="2"/>
        <v>1034.76</v>
      </c>
      <c r="G36" s="44">
        <f t="shared" si="3"/>
        <v>1182.5800000000002</v>
      </c>
      <c r="H36" s="44">
        <f t="shared" si="4"/>
        <v>1330.4099999999999</v>
      </c>
      <c r="I36" s="44">
        <f t="shared" si="5"/>
        <v>1626.0599999999997</v>
      </c>
      <c r="J36" s="44">
        <f t="shared" si="6"/>
        <v>1921.6999999999998</v>
      </c>
      <c r="K36" s="44">
        <f t="shared" si="7"/>
        <v>2217.35</v>
      </c>
      <c r="L36" s="44">
        <f t="shared" si="8"/>
        <v>2660.8199999999997</v>
      </c>
    </row>
    <row r="37" spans="1:12" x14ac:dyDescent="0.4">
      <c r="A37" s="46" t="s">
        <v>42</v>
      </c>
      <c r="B37" s="47">
        <v>43.5</v>
      </c>
      <c r="C37" s="43">
        <v>1250</v>
      </c>
      <c r="D37" s="44">
        <f t="shared" si="0"/>
        <v>28.74</v>
      </c>
      <c r="E37" s="44">
        <f t="shared" si="1"/>
        <v>902.93</v>
      </c>
      <c r="F37" s="44">
        <f t="shared" si="2"/>
        <v>1053.42</v>
      </c>
      <c r="G37" s="44">
        <f t="shared" si="3"/>
        <v>1203.9100000000001</v>
      </c>
      <c r="H37" s="44">
        <f t="shared" si="4"/>
        <v>1354.3999999999999</v>
      </c>
      <c r="I37" s="44">
        <f t="shared" si="5"/>
        <v>1655.3799999999999</v>
      </c>
      <c r="J37" s="44">
        <f t="shared" si="6"/>
        <v>1956.35</v>
      </c>
      <c r="K37" s="44">
        <f t="shared" si="7"/>
        <v>2257.33</v>
      </c>
      <c r="L37" s="44">
        <f t="shared" si="8"/>
        <v>2708.7999999999997</v>
      </c>
    </row>
    <row r="38" spans="1:12" x14ac:dyDescent="0.4">
      <c r="A38" s="46" t="s">
        <v>43</v>
      </c>
      <c r="B38" s="47">
        <v>553.5</v>
      </c>
      <c r="C38" s="43">
        <v>30000</v>
      </c>
      <c r="D38" s="44">
        <f t="shared" si="0"/>
        <v>54.2</v>
      </c>
      <c r="E38" s="44">
        <f t="shared" si="1"/>
        <v>919.9</v>
      </c>
      <c r="F38" s="44">
        <f t="shared" si="2"/>
        <v>1073.23</v>
      </c>
      <c r="G38" s="44">
        <f t="shared" si="3"/>
        <v>1226.5400000000002</v>
      </c>
      <c r="H38" s="44">
        <f t="shared" si="4"/>
        <v>1379.86</v>
      </c>
      <c r="I38" s="44">
        <f t="shared" si="5"/>
        <v>1686.49</v>
      </c>
      <c r="J38" s="44">
        <f t="shared" si="6"/>
        <v>1993.1299999999999</v>
      </c>
      <c r="K38" s="44">
        <f t="shared" si="7"/>
        <v>2299.7599999999998</v>
      </c>
      <c r="L38" s="44">
        <f t="shared" si="8"/>
        <v>2759.72</v>
      </c>
    </row>
    <row r="39" spans="1:12" x14ac:dyDescent="0.4">
      <c r="A39" s="46" t="s">
        <v>44</v>
      </c>
      <c r="B39" s="47">
        <v>138</v>
      </c>
      <c r="C39" s="43">
        <v>2250</v>
      </c>
      <c r="D39" s="44">
        <f t="shared" si="0"/>
        <v>16.3</v>
      </c>
      <c r="E39" s="44">
        <f t="shared" si="1"/>
        <v>894.64</v>
      </c>
      <c r="F39" s="44">
        <f t="shared" si="2"/>
        <v>1043.75</v>
      </c>
      <c r="G39" s="44">
        <f t="shared" si="3"/>
        <v>1192.8500000000001</v>
      </c>
      <c r="H39" s="44">
        <f t="shared" si="4"/>
        <v>1341.9599999999998</v>
      </c>
      <c r="I39" s="44">
        <f t="shared" si="5"/>
        <v>1640.1699999999998</v>
      </c>
      <c r="J39" s="44">
        <f t="shared" si="6"/>
        <v>1938.3799999999999</v>
      </c>
      <c r="K39" s="44">
        <f t="shared" si="7"/>
        <v>2236.6</v>
      </c>
      <c r="L39" s="44">
        <f t="shared" si="8"/>
        <v>2683.9199999999996</v>
      </c>
    </row>
    <row r="40" spans="1:12" x14ac:dyDescent="0.4">
      <c r="A40" s="46" t="s">
        <v>78</v>
      </c>
      <c r="B40" s="47">
        <v>939.8</v>
      </c>
      <c r="C40" s="43">
        <v>50000</v>
      </c>
      <c r="D40" s="44">
        <f t="shared" si="0"/>
        <v>53.2</v>
      </c>
      <c r="E40" s="44">
        <f t="shared" si="1"/>
        <v>919.24</v>
      </c>
      <c r="F40" s="44">
        <f t="shared" si="2"/>
        <v>1072.45</v>
      </c>
      <c r="G40" s="44">
        <f t="shared" si="3"/>
        <v>1225.6500000000001</v>
      </c>
      <c r="H40" s="44">
        <f t="shared" si="4"/>
        <v>1378.86</v>
      </c>
      <c r="I40" s="44">
        <f t="shared" si="5"/>
        <v>1685.2699999999998</v>
      </c>
      <c r="J40" s="44">
        <f t="shared" si="6"/>
        <v>1991.6799999999998</v>
      </c>
      <c r="K40" s="44">
        <f t="shared" si="7"/>
        <v>2298.1</v>
      </c>
      <c r="L40" s="44">
        <f t="shared" si="8"/>
        <v>2757.72</v>
      </c>
    </row>
    <row r="41" spans="1:12" x14ac:dyDescent="0.4">
      <c r="A41" s="46" t="s">
        <v>46</v>
      </c>
      <c r="B41" s="47">
        <v>119.4</v>
      </c>
      <c r="C41" s="43">
        <v>4000</v>
      </c>
      <c r="D41" s="44">
        <f t="shared" si="0"/>
        <v>33.5</v>
      </c>
      <c r="E41" s="44">
        <f t="shared" si="1"/>
        <v>906.1</v>
      </c>
      <c r="F41" s="44">
        <f t="shared" si="2"/>
        <v>1057.1299999999999</v>
      </c>
      <c r="G41" s="44">
        <f t="shared" si="3"/>
        <v>1208.1400000000001</v>
      </c>
      <c r="H41" s="44">
        <f t="shared" si="4"/>
        <v>1359.1599999999999</v>
      </c>
      <c r="I41" s="44">
        <f t="shared" si="5"/>
        <v>1661.1899999999998</v>
      </c>
      <c r="J41" s="44">
        <f t="shared" si="6"/>
        <v>1963.23</v>
      </c>
      <c r="K41" s="44">
        <f t="shared" si="7"/>
        <v>2265.2599999999998</v>
      </c>
      <c r="L41" s="44">
        <f t="shared" si="8"/>
        <v>2718.3199999999997</v>
      </c>
    </row>
    <row r="42" spans="1:12" x14ac:dyDescent="0.4">
      <c r="A42" s="46" t="s">
        <v>47</v>
      </c>
      <c r="B42" s="47">
        <v>40.5</v>
      </c>
      <c r="C42" s="43">
        <v>0</v>
      </c>
      <c r="D42" s="44">
        <f t="shared" si="0"/>
        <v>0</v>
      </c>
      <c r="E42" s="44">
        <f t="shared" si="1"/>
        <v>883.77</v>
      </c>
      <c r="F42" s="44">
        <f t="shared" si="2"/>
        <v>1031.07</v>
      </c>
      <c r="G42" s="44">
        <f t="shared" si="3"/>
        <v>1178.3600000000001</v>
      </c>
      <c r="H42" s="44">
        <f t="shared" si="4"/>
        <v>1325.6599999999999</v>
      </c>
      <c r="I42" s="44">
        <f t="shared" si="5"/>
        <v>1620.2499999999998</v>
      </c>
      <c r="J42" s="44">
        <f t="shared" si="6"/>
        <v>1914.84</v>
      </c>
      <c r="K42" s="44">
        <f t="shared" si="7"/>
        <v>2209.4299999999998</v>
      </c>
      <c r="L42" s="44">
        <f t="shared" si="8"/>
        <v>2651.3199999999997</v>
      </c>
    </row>
    <row r="43" spans="1:12" x14ac:dyDescent="0.4">
      <c r="A43" s="46" t="s">
        <v>48</v>
      </c>
      <c r="B43" s="47">
        <v>75.599999999999994</v>
      </c>
      <c r="C43" s="43">
        <v>2300</v>
      </c>
      <c r="D43" s="44">
        <f t="shared" si="0"/>
        <v>30.42</v>
      </c>
      <c r="E43" s="44">
        <f t="shared" si="1"/>
        <v>904.05</v>
      </c>
      <c r="F43" s="44">
        <f t="shared" si="2"/>
        <v>1054.73</v>
      </c>
      <c r="G43" s="44">
        <f t="shared" si="3"/>
        <v>1205.4000000000001</v>
      </c>
      <c r="H43" s="44">
        <f t="shared" si="4"/>
        <v>1356.08</v>
      </c>
      <c r="I43" s="44">
        <f t="shared" si="5"/>
        <v>1657.43</v>
      </c>
      <c r="J43" s="44">
        <f t="shared" si="6"/>
        <v>1958.78</v>
      </c>
      <c r="K43" s="44">
        <f t="shared" si="7"/>
        <v>2260.1299999999997</v>
      </c>
      <c r="L43" s="44">
        <f t="shared" si="8"/>
        <v>2712.16</v>
      </c>
    </row>
    <row r="44" spans="1:12" x14ac:dyDescent="0.4">
      <c r="A44" s="41" t="s">
        <v>49</v>
      </c>
      <c r="B44" s="47">
        <v>1309.7</v>
      </c>
      <c r="C44" s="43">
        <v>32000</v>
      </c>
      <c r="D44" s="44">
        <f t="shared" si="0"/>
        <v>24.43</v>
      </c>
      <c r="E44" s="44">
        <f t="shared" si="1"/>
        <v>900.06</v>
      </c>
      <c r="F44" s="44">
        <f t="shared" si="2"/>
        <v>1050.07</v>
      </c>
      <c r="G44" s="44">
        <f t="shared" si="3"/>
        <v>1200.0800000000002</v>
      </c>
      <c r="H44" s="44">
        <f t="shared" si="4"/>
        <v>1350.09</v>
      </c>
      <c r="I44" s="44">
        <f t="shared" si="5"/>
        <v>1650.11</v>
      </c>
      <c r="J44" s="44">
        <f t="shared" si="6"/>
        <v>1950.1299999999999</v>
      </c>
      <c r="K44" s="44">
        <f t="shared" si="7"/>
        <v>2250.1499999999996</v>
      </c>
      <c r="L44" s="44">
        <f t="shared" si="8"/>
        <v>2700.18</v>
      </c>
    </row>
    <row r="45" spans="1:12" x14ac:dyDescent="0.4">
      <c r="A45" s="41" t="s">
        <v>50</v>
      </c>
      <c r="B45" s="47">
        <v>282</v>
      </c>
      <c r="C45" s="43">
        <v>10000</v>
      </c>
      <c r="D45" s="44">
        <f t="shared" si="0"/>
        <v>35.46</v>
      </c>
      <c r="E45" s="44">
        <f t="shared" si="1"/>
        <v>907.41</v>
      </c>
      <c r="F45" s="44">
        <f t="shared" si="2"/>
        <v>1058.6500000000001</v>
      </c>
      <c r="G45" s="44">
        <f t="shared" si="3"/>
        <v>1209.8800000000001</v>
      </c>
      <c r="H45" s="44">
        <f t="shared" si="4"/>
        <v>1361.12</v>
      </c>
      <c r="I45" s="44">
        <f t="shared" si="5"/>
        <v>1663.59</v>
      </c>
      <c r="J45" s="44">
        <f t="shared" si="6"/>
        <v>1966.06</v>
      </c>
      <c r="K45" s="44">
        <f t="shared" si="7"/>
        <v>2268.5299999999997</v>
      </c>
      <c r="L45" s="44">
        <f t="shared" si="8"/>
        <v>2722.24</v>
      </c>
    </row>
    <row r="46" spans="1:12" x14ac:dyDescent="0.4">
      <c r="A46" s="41" t="s">
        <v>51</v>
      </c>
      <c r="B46" s="47">
        <v>88</v>
      </c>
      <c r="C46" s="43">
        <v>3500</v>
      </c>
      <c r="D46" s="44">
        <f t="shared" si="0"/>
        <v>39.770000000000003</v>
      </c>
      <c r="E46" s="44">
        <f t="shared" si="1"/>
        <v>910.28</v>
      </c>
      <c r="F46" s="44">
        <f t="shared" si="2"/>
        <v>1062</v>
      </c>
      <c r="G46" s="44">
        <f t="shared" si="3"/>
        <v>1213.71</v>
      </c>
      <c r="H46" s="44">
        <f t="shared" si="4"/>
        <v>1365.4299999999998</v>
      </c>
      <c r="I46" s="44">
        <f t="shared" si="5"/>
        <v>1668.86</v>
      </c>
      <c r="J46" s="44">
        <f t="shared" si="6"/>
        <v>1972.29</v>
      </c>
      <c r="K46" s="44">
        <f t="shared" si="7"/>
        <v>2275.7099999999996</v>
      </c>
      <c r="L46" s="44">
        <f t="shared" si="8"/>
        <v>2730.8599999999997</v>
      </c>
    </row>
    <row r="47" spans="1:12" x14ac:dyDescent="0.4">
      <c r="A47" s="41" t="s">
        <v>52</v>
      </c>
      <c r="B47" s="47">
        <v>419</v>
      </c>
      <c r="C47" s="43">
        <v>10000</v>
      </c>
      <c r="D47" s="44">
        <f t="shared" si="0"/>
        <v>23.87</v>
      </c>
      <c r="E47" s="44">
        <f t="shared" si="1"/>
        <v>899.68</v>
      </c>
      <c r="F47" s="44">
        <f t="shared" si="2"/>
        <v>1049.6400000000001</v>
      </c>
      <c r="G47" s="44">
        <f t="shared" si="3"/>
        <v>1199.5800000000002</v>
      </c>
      <c r="H47" s="44">
        <f t="shared" si="4"/>
        <v>1349.5299999999997</v>
      </c>
      <c r="I47" s="44">
        <f t="shared" si="5"/>
        <v>1649.4199999999998</v>
      </c>
      <c r="J47" s="44">
        <f t="shared" si="6"/>
        <v>1949.32</v>
      </c>
      <c r="K47" s="44">
        <f t="shared" si="7"/>
        <v>2249.2099999999996</v>
      </c>
      <c r="L47" s="44">
        <f t="shared" si="8"/>
        <v>2699.0599999999995</v>
      </c>
    </row>
    <row r="48" spans="1:12" x14ac:dyDescent="0.4">
      <c r="A48" s="41" t="s">
        <v>53</v>
      </c>
      <c r="B48" s="47">
        <v>159.4</v>
      </c>
      <c r="C48" s="43">
        <v>6000</v>
      </c>
      <c r="D48" s="44">
        <f t="shared" si="0"/>
        <v>37.64</v>
      </c>
      <c r="E48" s="44">
        <f t="shared" si="1"/>
        <v>908.86</v>
      </c>
      <c r="F48" s="44">
        <f t="shared" si="2"/>
        <v>1060.3499999999999</v>
      </c>
      <c r="G48" s="44">
        <f t="shared" si="3"/>
        <v>1211.8200000000002</v>
      </c>
      <c r="H48" s="44">
        <f t="shared" si="4"/>
        <v>1363.3</v>
      </c>
      <c r="I48" s="44">
        <f t="shared" si="5"/>
        <v>1666.2499999999998</v>
      </c>
      <c r="J48" s="44">
        <f t="shared" si="6"/>
        <v>1969.2099999999998</v>
      </c>
      <c r="K48" s="44">
        <f t="shared" si="7"/>
        <v>2272.16</v>
      </c>
      <c r="L48" s="44">
        <f t="shared" si="8"/>
        <v>2726.6</v>
      </c>
    </row>
    <row r="49" spans="1:12" x14ac:dyDescent="0.4">
      <c r="A49" s="41" t="s">
        <v>79</v>
      </c>
      <c r="B49" s="47">
        <v>154.30000000000001</v>
      </c>
      <c r="C49" s="43">
        <v>3500</v>
      </c>
      <c r="D49" s="44">
        <f t="shared" si="0"/>
        <v>22.68</v>
      </c>
      <c r="E49" s="44">
        <f t="shared" si="1"/>
        <v>898.89</v>
      </c>
      <c r="F49" s="44">
        <f t="shared" si="2"/>
        <v>1048.71</v>
      </c>
      <c r="G49" s="44">
        <f t="shared" si="3"/>
        <v>1198.52</v>
      </c>
      <c r="H49" s="44">
        <f t="shared" si="4"/>
        <v>1348.34</v>
      </c>
      <c r="I49" s="44">
        <f t="shared" si="5"/>
        <v>1647.97</v>
      </c>
      <c r="J49" s="44">
        <f t="shared" si="6"/>
        <v>1947.6</v>
      </c>
      <c r="K49" s="44">
        <f t="shared" si="7"/>
        <v>2247.2299999999996</v>
      </c>
      <c r="L49" s="44">
        <f t="shared" si="8"/>
        <v>2696.68</v>
      </c>
    </row>
    <row r="50" spans="1:12" x14ac:dyDescent="0.4">
      <c r="A50" s="41" t="s">
        <v>80</v>
      </c>
      <c r="B50" s="47">
        <v>90.2</v>
      </c>
      <c r="C50" s="43">
        <v>1700</v>
      </c>
      <c r="D50" s="44">
        <f t="shared" si="0"/>
        <v>18.850000000000001</v>
      </c>
      <c r="E50" s="44">
        <f t="shared" si="1"/>
        <v>896.34</v>
      </c>
      <c r="F50" s="44">
        <f t="shared" si="2"/>
        <v>1045.73</v>
      </c>
      <c r="G50" s="44">
        <f t="shared" si="3"/>
        <v>1195.1200000000001</v>
      </c>
      <c r="H50" s="44">
        <f t="shared" si="4"/>
        <v>1344.5099999999998</v>
      </c>
      <c r="I50" s="44">
        <f t="shared" si="5"/>
        <v>1643.2899999999997</v>
      </c>
      <c r="J50" s="44">
        <f t="shared" si="6"/>
        <v>1942.07</v>
      </c>
      <c r="K50" s="44">
        <f t="shared" si="7"/>
        <v>2240.85</v>
      </c>
      <c r="L50" s="44">
        <f t="shared" si="8"/>
        <v>2689.0199999999995</v>
      </c>
    </row>
    <row r="51" spans="1:12" x14ac:dyDescent="0.4">
      <c r="A51" s="41" t="s">
        <v>81</v>
      </c>
      <c r="B51" s="47">
        <v>828</v>
      </c>
      <c r="C51" s="43">
        <v>29000</v>
      </c>
      <c r="D51" s="44">
        <f t="shared" si="0"/>
        <v>35.020000000000003</v>
      </c>
      <c r="E51" s="44">
        <f t="shared" si="1"/>
        <v>907.12</v>
      </c>
      <c r="F51" s="44">
        <f t="shared" si="2"/>
        <v>1058.31</v>
      </c>
      <c r="G51" s="44">
        <f t="shared" si="3"/>
        <v>1209.49</v>
      </c>
      <c r="H51" s="44">
        <f t="shared" si="4"/>
        <v>1360.6799999999998</v>
      </c>
      <c r="I51" s="44">
        <f t="shared" si="5"/>
        <v>1663.05</v>
      </c>
      <c r="J51" s="44">
        <f t="shared" si="6"/>
        <v>1965.4199999999998</v>
      </c>
      <c r="K51" s="44">
        <f t="shared" si="7"/>
        <v>2267.7999999999997</v>
      </c>
      <c r="L51" s="44">
        <f t="shared" si="8"/>
        <v>2721.3599999999997</v>
      </c>
    </row>
    <row r="52" spans="1:12" x14ac:dyDescent="0.4">
      <c r="A52" s="41" t="s">
        <v>57</v>
      </c>
      <c r="B52" s="47">
        <v>16412.5</v>
      </c>
      <c r="C52" s="43">
        <f>[5]model_linked!$D$15*1000000</f>
        <v>482720</v>
      </c>
      <c r="D52" s="44">
        <f t="shared" si="0"/>
        <v>29.41</v>
      </c>
      <c r="E52" s="44">
        <f t="shared" si="1"/>
        <v>903.38</v>
      </c>
      <c r="F52" s="44">
        <f t="shared" si="2"/>
        <v>1053.94</v>
      </c>
      <c r="G52" s="44">
        <f t="shared" si="3"/>
        <v>1204.5</v>
      </c>
      <c r="H52" s="44">
        <f t="shared" si="4"/>
        <v>1355.07</v>
      </c>
      <c r="I52" s="44">
        <f t="shared" si="5"/>
        <v>1656.2</v>
      </c>
      <c r="J52" s="44">
        <f t="shared" si="6"/>
        <v>1957.32</v>
      </c>
      <c r="K52" s="44">
        <f t="shared" si="7"/>
        <v>2258.4499999999998</v>
      </c>
      <c r="L52" s="44">
        <f t="shared" si="8"/>
        <v>2710.14</v>
      </c>
    </row>
    <row r="53" spans="1:12" x14ac:dyDescent="0.4">
      <c r="A53" s="41" t="s">
        <v>58</v>
      </c>
      <c r="B53" s="47">
        <v>223</v>
      </c>
      <c r="C53" s="43">
        <v>6000</v>
      </c>
      <c r="D53" s="44">
        <f t="shared" si="0"/>
        <v>26.91</v>
      </c>
      <c r="E53" s="44">
        <f t="shared" si="1"/>
        <v>901.71</v>
      </c>
      <c r="F53" s="44">
        <f t="shared" si="2"/>
        <v>1052</v>
      </c>
      <c r="G53" s="44">
        <f t="shared" si="3"/>
        <v>1202.28</v>
      </c>
      <c r="H53" s="44">
        <f t="shared" si="4"/>
        <v>1352.57</v>
      </c>
      <c r="I53" s="44">
        <f t="shared" si="5"/>
        <v>1653.14</v>
      </c>
      <c r="J53" s="44">
        <f t="shared" si="6"/>
        <v>1953.7099999999998</v>
      </c>
      <c r="K53" s="44">
        <f t="shared" si="7"/>
        <v>2254.2799999999997</v>
      </c>
      <c r="L53" s="44">
        <f t="shared" si="8"/>
        <v>2705.14</v>
      </c>
    </row>
    <row r="54" spans="1:12" x14ac:dyDescent="0.4">
      <c r="A54" s="41" t="s">
        <v>82</v>
      </c>
      <c r="B54" s="47">
        <v>310.8</v>
      </c>
      <c r="C54" s="43">
        <v>12000</v>
      </c>
      <c r="D54" s="44">
        <f t="shared" si="0"/>
        <v>38.61</v>
      </c>
      <c r="E54" s="44">
        <f t="shared" si="1"/>
        <v>909.51</v>
      </c>
      <c r="F54" s="44">
        <f t="shared" si="2"/>
        <v>1061.0999999999999</v>
      </c>
      <c r="G54" s="44">
        <f t="shared" si="3"/>
        <v>1212.68</v>
      </c>
      <c r="H54" s="44">
        <f t="shared" si="4"/>
        <v>1364.2699999999998</v>
      </c>
      <c r="I54" s="44">
        <f t="shared" si="5"/>
        <v>1667.4399999999998</v>
      </c>
      <c r="J54" s="44">
        <f t="shared" si="6"/>
        <v>1970.61</v>
      </c>
      <c r="K54" s="44">
        <f t="shared" si="7"/>
        <v>2273.7799999999997</v>
      </c>
      <c r="L54" s="44">
        <f t="shared" si="8"/>
        <v>2728.5399999999995</v>
      </c>
    </row>
    <row r="55" spans="1:12" x14ac:dyDescent="0.4">
      <c r="A55" s="41" t="s">
        <v>60</v>
      </c>
      <c r="B55" s="47">
        <v>103.5</v>
      </c>
      <c r="C55" s="43">
        <v>1200</v>
      </c>
      <c r="D55" s="44">
        <f t="shared" si="0"/>
        <v>11.59</v>
      </c>
      <c r="E55" s="44">
        <f t="shared" si="1"/>
        <v>891.5</v>
      </c>
      <c r="F55" s="44">
        <f t="shared" si="2"/>
        <v>1040.08</v>
      </c>
      <c r="G55" s="44">
        <f t="shared" si="3"/>
        <v>1188.6600000000001</v>
      </c>
      <c r="H55" s="44">
        <f t="shared" si="4"/>
        <v>1337.2499999999998</v>
      </c>
      <c r="I55" s="44">
        <f t="shared" si="5"/>
        <v>1634.4199999999998</v>
      </c>
      <c r="J55" s="44">
        <f t="shared" si="6"/>
        <v>1931.58</v>
      </c>
      <c r="K55" s="44">
        <f t="shared" si="7"/>
        <v>2228.7499999999995</v>
      </c>
      <c r="L55" s="44">
        <f t="shared" si="8"/>
        <v>2674.4999999999995</v>
      </c>
    </row>
    <row r="56" spans="1:12" x14ac:dyDescent="0.4">
      <c r="A56" s="41" t="s">
        <v>61</v>
      </c>
      <c r="B56" s="47">
        <v>536.20000000000005</v>
      </c>
      <c r="C56" s="43">
        <v>11000</v>
      </c>
      <c r="D56" s="44">
        <f t="shared" si="0"/>
        <v>20.51</v>
      </c>
      <c r="E56" s="44">
        <f t="shared" si="1"/>
        <v>897.43999999999994</v>
      </c>
      <c r="F56" s="44">
        <f t="shared" si="2"/>
        <v>1047.02</v>
      </c>
      <c r="G56" s="44">
        <f t="shared" si="3"/>
        <v>1196.5900000000001</v>
      </c>
      <c r="H56" s="44">
        <f t="shared" si="4"/>
        <v>1346.1699999999998</v>
      </c>
      <c r="I56" s="44">
        <f t="shared" si="5"/>
        <v>1645.32</v>
      </c>
      <c r="J56" s="44">
        <f t="shared" si="6"/>
        <v>1944.47</v>
      </c>
      <c r="K56" s="44">
        <f t="shared" si="7"/>
        <v>2243.6099999999997</v>
      </c>
      <c r="L56" s="44">
        <f t="shared" si="8"/>
        <v>2692.3399999999997</v>
      </c>
    </row>
    <row r="57" spans="1:12" x14ac:dyDescent="0.4">
      <c r="A57" s="41" t="s">
        <v>62</v>
      </c>
      <c r="B57" s="47">
        <v>271</v>
      </c>
      <c r="C57" s="43">
        <v>0</v>
      </c>
      <c r="D57" s="44">
        <f t="shared" si="0"/>
        <v>0</v>
      </c>
      <c r="E57" s="44">
        <f t="shared" si="1"/>
        <v>883.77</v>
      </c>
      <c r="F57" s="44">
        <f t="shared" si="2"/>
        <v>1031.07</v>
      </c>
      <c r="G57" s="44">
        <f t="shared" si="3"/>
        <v>1178.3600000000001</v>
      </c>
      <c r="H57" s="44">
        <f t="shared" si="4"/>
        <v>1325.6599999999999</v>
      </c>
      <c r="I57" s="44">
        <f t="shared" si="5"/>
        <v>1620.2499999999998</v>
      </c>
      <c r="J57" s="44">
        <f t="shared" si="6"/>
        <v>1914.84</v>
      </c>
      <c r="K57" s="44">
        <f t="shared" si="7"/>
        <v>2209.4299999999998</v>
      </c>
      <c r="L57" s="44">
        <f t="shared" si="8"/>
        <v>2651.3199999999997</v>
      </c>
    </row>
    <row r="58" spans="1:12" x14ac:dyDescent="0.4">
      <c r="A58" s="41" t="s">
        <v>63</v>
      </c>
      <c r="B58" s="47">
        <v>113.8</v>
      </c>
      <c r="C58" s="43">
        <v>3400</v>
      </c>
      <c r="D58" s="44">
        <f t="shared" si="0"/>
        <v>29.88</v>
      </c>
      <c r="E58" s="44">
        <f t="shared" si="1"/>
        <v>903.68999999999994</v>
      </c>
      <c r="F58" s="44">
        <f t="shared" si="2"/>
        <v>1054.31</v>
      </c>
      <c r="G58" s="44">
        <f t="shared" si="3"/>
        <v>1204.92</v>
      </c>
      <c r="H58" s="44">
        <f t="shared" si="4"/>
        <v>1355.54</v>
      </c>
      <c r="I58" s="44">
        <f t="shared" si="5"/>
        <v>1656.7699999999998</v>
      </c>
      <c r="J58" s="44">
        <f t="shared" si="6"/>
        <v>1958</v>
      </c>
      <c r="K58" s="44">
        <f t="shared" si="7"/>
        <v>2259.2299999999996</v>
      </c>
      <c r="L58" s="44">
        <f t="shared" si="8"/>
        <v>2711.08</v>
      </c>
    </row>
    <row r="59" spans="1:12" x14ac:dyDescent="0.4">
      <c r="A59" s="41" t="s">
        <v>64</v>
      </c>
      <c r="B59" s="47">
        <v>83.8</v>
      </c>
      <c r="C59" s="43">
        <v>2000</v>
      </c>
      <c r="D59" s="44">
        <f t="shared" si="0"/>
        <v>23.87</v>
      </c>
      <c r="E59" s="44">
        <f t="shared" si="1"/>
        <v>899.68</v>
      </c>
      <c r="F59" s="44">
        <f t="shared" si="2"/>
        <v>1049.6400000000001</v>
      </c>
      <c r="G59" s="44">
        <f t="shared" si="3"/>
        <v>1199.5800000000002</v>
      </c>
      <c r="H59" s="44">
        <f t="shared" si="4"/>
        <v>1349.5299999999997</v>
      </c>
      <c r="I59" s="44">
        <f t="shared" si="5"/>
        <v>1649.4199999999998</v>
      </c>
      <c r="J59" s="44">
        <f t="shared" si="6"/>
        <v>1949.32</v>
      </c>
      <c r="K59" s="44">
        <f t="shared" si="7"/>
        <v>2249.2099999999996</v>
      </c>
      <c r="L59" s="44">
        <f t="shared" si="8"/>
        <v>2699.0599999999995</v>
      </c>
    </row>
    <row r="60" spans="1:12" x14ac:dyDescent="0.4">
      <c r="A60" s="41" t="s">
        <v>83</v>
      </c>
      <c r="B60" s="47">
        <v>326.5</v>
      </c>
      <c r="C60" s="43">
        <v>11000</v>
      </c>
      <c r="D60" s="44">
        <f t="shared" si="0"/>
        <v>33.69</v>
      </c>
      <c r="E60" s="44">
        <f t="shared" si="1"/>
        <v>906.23</v>
      </c>
      <c r="F60" s="44">
        <f t="shared" si="2"/>
        <v>1057.27</v>
      </c>
      <c r="G60" s="44">
        <f t="shared" si="3"/>
        <v>1208.3100000000002</v>
      </c>
      <c r="H60" s="44">
        <f t="shared" si="4"/>
        <v>1359.35</v>
      </c>
      <c r="I60" s="44">
        <f t="shared" si="5"/>
        <v>1661.43</v>
      </c>
      <c r="J60" s="44">
        <f t="shared" si="6"/>
        <v>1963.5</v>
      </c>
      <c r="K60" s="44">
        <f t="shared" si="7"/>
        <v>2265.58</v>
      </c>
      <c r="L60" s="44">
        <f t="shared" si="8"/>
        <v>2718.7</v>
      </c>
    </row>
    <row r="61" spans="1:12" x14ac:dyDescent="0.4">
      <c r="A61" s="41" t="s">
        <v>66</v>
      </c>
      <c r="B61" s="47">
        <v>1439.2</v>
      </c>
      <c r="C61" s="43">
        <v>75000</v>
      </c>
      <c r="D61" s="44">
        <f t="shared" si="0"/>
        <v>52.11</v>
      </c>
      <c r="E61" s="44">
        <f t="shared" si="1"/>
        <v>918.51</v>
      </c>
      <c r="F61" s="44">
        <f t="shared" si="2"/>
        <v>1071.5999999999999</v>
      </c>
      <c r="G61" s="44">
        <f t="shared" si="3"/>
        <v>1224.68</v>
      </c>
      <c r="H61" s="44">
        <f t="shared" si="4"/>
        <v>1377.7699999999998</v>
      </c>
      <c r="I61" s="44">
        <f t="shared" si="5"/>
        <v>1683.9399999999998</v>
      </c>
      <c r="J61" s="44">
        <f t="shared" si="6"/>
        <v>1990.11</v>
      </c>
      <c r="K61" s="44">
        <f t="shared" si="7"/>
        <v>2296.2799999999997</v>
      </c>
      <c r="L61" s="44">
        <f t="shared" si="8"/>
        <v>2755.5399999999995</v>
      </c>
    </row>
    <row r="62" spans="1:12" x14ac:dyDescent="0.4">
      <c r="A62" s="41" t="s">
        <v>67</v>
      </c>
      <c r="B62" s="47">
        <v>181</v>
      </c>
      <c r="C62" s="43">
        <v>2000</v>
      </c>
      <c r="D62" s="44">
        <f t="shared" si="0"/>
        <v>11.05</v>
      </c>
      <c r="E62" s="44">
        <f t="shared" si="1"/>
        <v>891.14</v>
      </c>
      <c r="F62" s="44">
        <f t="shared" si="2"/>
        <v>1039.6600000000001</v>
      </c>
      <c r="G62" s="44">
        <f t="shared" si="3"/>
        <v>1188.18</v>
      </c>
      <c r="H62" s="44">
        <f t="shared" si="4"/>
        <v>1336.7099999999998</v>
      </c>
      <c r="I62" s="44">
        <f t="shared" si="5"/>
        <v>1633.76</v>
      </c>
      <c r="J62" s="44">
        <f t="shared" si="6"/>
        <v>1930.8</v>
      </c>
      <c r="K62" s="44">
        <f t="shared" si="7"/>
        <v>2227.85</v>
      </c>
      <c r="L62" s="44">
        <f t="shared" si="8"/>
        <v>2673.4199999999996</v>
      </c>
    </row>
    <row r="63" spans="1:12" x14ac:dyDescent="0.4">
      <c r="A63" s="41" t="s">
        <v>68</v>
      </c>
      <c r="B63" s="47">
        <v>191.9</v>
      </c>
      <c r="C63" s="43">
        <v>6000</v>
      </c>
      <c r="D63" s="44">
        <f t="shared" si="0"/>
        <v>31.27</v>
      </c>
      <c r="E63" s="44">
        <f t="shared" si="1"/>
        <v>904.62</v>
      </c>
      <c r="F63" s="44">
        <f t="shared" si="2"/>
        <v>1055.3900000000001</v>
      </c>
      <c r="G63" s="44">
        <f t="shared" si="3"/>
        <v>1206.1600000000001</v>
      </c>
      <c r="H63" s="44">
        <f t="shared" si="4"/>
        <v>1356.9299999999998</v>
      </c>
      <c r="I63" s="44">
        <f t="shared" si="5"/>
        <v>1658.47</v>
      </c>
      <c r="J63" s="44">
        <f t="shared" si="6"/>
        <v>1960.01</v>
      </c>
      <c r="K63" s="44">
        <f t="shared" si="7"/>
        <v>2261.5499999999997</v>
      </c>
      <c r="L63" s="44">
        <f t="shared" si="8"/>
        <v>2713.8599999999997</v>
      </c>
    </row>
    <row r="64" spans="1:12" x14ac:dyDescent="0.4">
      <c r="A64" s="41" t="s">
        <v>69</v>
      </c>
      <c r="B64" s="47">
        <v>491.9</v>
      </c>
      <c r="C64" s="43">
        <v>8000</v>
      </c>
      <c r="D64" s="44">
        <f t="shared" si="0"/>
        <v>16.260000000000002</v>
      </c>
      <c r="E64" s="44">
        <f t="shared" si="1"/>
        <v>894.61</v>
      </c>
      <c r="F64" s="44">
        <f t="shared" si="2"/>
        <v>1043.72</v>
      </c>
      <c r="G64" s="44">
        <f t="shared" si="3"/>
        <v>1192.8100000000002</v>
      </c>
      <c r="H64" s="44">
        <f t="shared" si="4"/>
        <v>1341.9199999999998</v>
      </c>
      <c r="I64" s="44">
        <f t="shared" si="5"/>
        <v>1640.1199999999997</v>
      </c>
      <c r="J64" s="44">
        <f t="shared" si="6"/>
        <v>1938.33</v>
      </c>
      <c r="K64" s="44">
        <f t="shared" si="7"/>
        <v>2236.5299999999997</v>
      </c>
      <c r="L64" s="44">
        <f t="shared" si="8"/>
        <v>2683.8399999999997</v>
      </c>
    </row>
    <row r="65" spans="1:12" x14ac:dyDescent="0.4">
      <c r="A65" s="41" t="s">
        <v>70</v>
      </c>
      <c r="B65" s="47">
        <v>172.7</v>
      </c>
      <c r="C65" s="43">
        <v>6500</v>
      </c>
      <c r="D65" s="44">
        <f t="shared" si="0"/>
        <v>37.64</v>
      </c>
      <c r="E65" s="44">
        <f t="shared" si="1"/>
        <v>908.86</v>
      </c>
      <c r="F65" s="44">
        <f t="shared" si="2"/>
        <v>1060.3499999999999</v>
      </c>
      <c r="G65" s="44">
        <f t="shared" si="3"/>
        <v>1211.8200000000002</v>
      </c>
      <c r="H65" s="44">
        <f t="shared" si="4"/>
        <v>1363.3</v>
      </c>
      <c r="I65" s="44">
        <f t="shared" si="5"/>
        <v>1666.2499999999998</v>
      </c>
      <c r="J65" s="44">
        <f t="shared" si="6"/>
        <v>1969.2099999999998</v>
      </c>
      <c r="K65" s="44">
        <f t="shared" si="7"/>
        <v>2272.16</v>
      </c>
      <c r="L65" s="44">
        <f t="shared" si="8"/>
        <v>2726.6</v>
      </c>
    </row>
    <row r="66" spans="1:12" x14ac:dyDescent="0.4">
      <c r="B66" s="1"/>
      <c r="C66" s="5"/>
    </row>
    <row r="67" spans="1:12" x14ac:dyDescent="0.4">
      <c r="B67" s="1"/>
      <c r="C67" s="2"/>
    </row>
    <row r="68" spans="1:12" x14ac:dyDescent="0.4">
      <c r="C68" s="2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65"/>
  <sheetViews>
    <sheetView workbookViewId="0">
      <selection sqref="A1:XFD1"/>
    </sheetView>
  </sheetViews>
  <sheetFormatPr defaultRowHeight="14.6" x14ac:dyDescent="0.4"/>
  <cols>
    <col min="1" max="1" width="26.15234375" customWidth="1"/>
    <col min="3" max="3" width="10.15234375" bestFit="1" customWidth="1"/>
  </cols>
  <sheetData>
    <row r="1" spans="1:12" s="102" customFormat="1" ht="51" customHeight="1" x14ac:dyDescent="0.5">
      <c r="A1" s="103" t="s">
        <v>141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pans="1:12" s="4" customFormat="1" x14ac:dyDescent="0.4">
      <c r="A2" s="32"/>
      <c r="B2" s="33"/>
      <c r="C2" s="34"/>
      <c r="D2" s="35"/>
      <c r="E2" s="36"/>
      <c r="F2" s="36"/>
      <c r="G2" s="36"/>
      <c r="H2" s="36"/>
      <c r="I2" s="36"/>
      <c r="J2" s="36"/>
      <c r="K2" s="36"/>
      <c r="L2" s="36"/>
    </row>
    <row r="3" spans="1:12" s="31" customFormat="1" x14ac:dyDescent="0.4">
      <c r="A3" s="37" t="s">
        <v>133</v>
      </c>
      <c r="B3" s="38" t="s">
        <v>1</v>
      </c>
      <c r="C3" s="39" t="s">
        <v>2</v>
      </c>
      <c r="D3" s="40" t="s">
        <v>3</v>
      </c>
      <c r="E3" s="40" t="s">
        <v>4</v>
      </c>
      <c r="F3" s="40" t="s">
        <v>5</v>
      </c>
      <c r="G3" s="40" t="s">
        <v>6</v>
      </c>
      <c r="H3" s="40" t="s">
        <v>3</v>
      </c>
      <c r="I3" s="40" t="s">
        <v>7</v>
      </c>
      <c r="J3" s="40" t="s">
        <v>8</v>
      </c>
      <c r="K3" s="40" t="s">
        <v>9</v>
      </c>
      <c r="L3" s="40" t="s">
        <v>10</v>
      </c>
    </row>
    <row r="4" spans="1:12" s="31" customFormat="1" x14ac:dyDescent="0.4">
      <c r="A4" s="37"/>
      <c r="B4" s="38"/>
      <c r="C4" s="39"/>
      <c r="D4" s="40"/>
      <c r="E4" s="40"/>
      <c r="F4" s="40"/>
      <c r="G4" s="40"/>
      <c r="H4" s="40"/>
      <c r="I4" s="40"/>
      <c r="J4" s="40"/>
      <c r="K4" s="40"/>
      <c r="L4" s="40"/>
    </row>
    <row r="5" spans="1:12" x14ac:dyDescent="0.4">
      <c r="A5" s="54" t="s">
        <v>11</v>
      </c>
      <c r="B5" s="55">
        <v>49997.7</v>
      </c>
      <c r="C5" s="56">
        <v>57367854</v>
      </c>
      <c r="D5" s="55">
        <v>1147.4100000000001</v>
      </c>
      <c r="E5" s="54">
        <v>764.94</v>
      </c>
      <c r="F5" s="54">
        <v>892.43</v>
      </c>
      <c r="G5" s="55">
        <v>1019.92</v>
      </c>
      <c r="H5" s="55">
        <v>1147.4100000000001</v>
      </c>
      <c r="I5" s="55">
        <v>1402.39</v>
      </c>
      <c r="J5" s="55">
        <v>1657.37</v>
      </c>
      <c r="K5" s="55">
        <v>1912.35</v>
      </c>
      <c r="L5" s="55">
        <v>2294.8200000000002</v>
      </c>
    </row>
    <row r="6" spans="1:12" x14ac:dyDescent="0.4">
      <c r="A6" s="54" t="s">
        <v>71</v>
      </c>
      <c r="B6" s="55">
        <v>49997.7</v>
      </c>
      <c r="C6" s="56">
        <v>7478657</v>
      </c>
      <c r="D6" s="54">
        <v>149.58000000000001</v>
      </c>
      <c r="E6" s="54">
        <v>99.72</v>
      </c>
      <c r="F6" s="54">
        <v>116.34</v>
      </c>
      <c r="G6" s="54">
        <v>132.96</v>
      </c>
      <c r="H6" s="54">
        <v>149.58000000000001</v>
      </c>
      <c r="I6" s="54">
        <v>182.82</v>
      </c>
      <c r="J6" s="54">
        <v>216.06</v>
      </c>
      <c r="K6" s="54">
        <v>249.3</v>
      </c>
      <c r="L6" s="54">
        <v>299.16000000000003</v>
      </c>
    </row>
    <row r="7" spans="1:12" x14ac:dyDescent="0.4">
      <c r="A7" s="54" t="s">
        <v>72</v>
      </c>
      <c r="B7" s="55">
        <v>49997.7</v>
      </c>
      <c r="C7" s="56">
        <v>3521838</v>
      </c>
      <c r="D7" s="54">
        <v>70.44</v>
      </c>
      <c r="E7" s="54">
        <v>46.96</v>
      </c>
      <c r="F7" s="54">
        <v>54.79</v>
      </c>
      <c r="G7" s="54">
        <v>62.61</v>
      </c>
      <c r="H7" s="54">
        <v>70.44</v>
      </c>
      <c r="I7" s="54">
        <v>86.09</v>
      </c>
      <c r="J7" s="54">
        <v>101.75</v>
      </c>
      <c r="K7" s="54">
        <v>117.4</v>
      </c>
      <c r="L7" s="54">
        <v>140.88</v>
      </c>
    </row>
    <row r="8" spans="1:12" x14ac:dyDescent="0.4">
      <c r="A8" s="54"/>
      <c r="B8" s="55"/>
      <c r="C8" s="56"/>
      <c r="D8" s="54"/>
      <c r="E8" s="54"/>
      <c r="F8" s="54"/>
      <c r="G8" s="54"/>
      <c r="H8" s="54"/>
      <c r="I8" s="54"/>
      <c r="J8" s="54"/>
      <c r="K8" s="54"/>
      <c r="L8" s="54"/>
    </row>
    <row r="9" spans="1:12" x14ac:dyDescent="0.4">
      <c r="A9" s="54" t="s">
        <v>14</v>
      </c>
      <c r="B9" s="54">
        <v>164.7</v>
      </c>
      <c r="C9" s="56">
        <v>3500</v>
      </c>
      <c r="D9" s="54">
        <v>21.25</v>
      </c>
      <c r="E9" s="54">
        <v>925.79</v>
      </c>
      <c r="F9" s="55">
        <v>1080.0899999999999</v>
      </c>
      <c r="G9" s="55">
        <v>1234.3800000000001</v>
      </c>
      <c r="H9" s="55">
        <v>1388.68</v>
      </c>
      <c r="I9" s="55">
        <v>1697.27</v>
      </c>
      <c r="J9" s="55">
        <v>2005.87</v>
      </c>
      <c r="K9" s="55">
        <v>2314.4699999999998</v>
      </c>
      <c r="L9" s="55">
        <v>2777.36</v>
      </c>
    </row>
    <row r="10" spans="1:12" x14ac:dyDescent="0.4">
      <c r="A10" s="54" t="s">
        <v>15</v>
      </c>
      <c r="B10" s="54">
        <v>80.900000000000006</v>
      </c>
      <c r="C10" s="56">
        <v>1850</v>
      </c>
      <c r="D10" s="54">
        <v>22.87</v>
      </c>
      <c r="E10" s="54">
        <v>926.87</v>
      </c>
      <c r="F10" s="55">
        <v>1081.3499999999999</v>
      </c>
      <c r="G10" s="55">
        <v>1235.82</v>
      </c>
      <c r="H10" s="55">
        <v>1390.3</v>
      </c>
      <c r="I10" s="55">
        <v>1699.25</v>
      </c>
      <c r="J10" s="55">
        <v>2008.21</v>
      </c>
      <c r="K10" s="55">
        <v>2317.17</v>
      </c>
      <c r="L10" s="55">
        <v>2780.6</v>
      </c>
    </row>
    <row r="11" spans="1:12" x14ac:dyDescent="0.4">
      <c r="A11" s="54" t="s">
        <v>16</v>
      </c>
      <c r="B11" s="54">
        <v>237</v>
      </c>
      <c r="C11" s="56">
        <v>5250</v>
      </c>
      <c r="D11" s="54">
        <v>22.15</v>
      </c>
      <c r="E11" s="54">
        <v>926.39</v>
      </c>
      <c r="F11" s="55">
        <v>1080.79</v>
      </c>
      <c r="G11" s="55">
        <v>1235.18</v>
      </c>
      <c r="H11" s="55">
        <v>1389.58</v>
      </c>
      <c r="I11" s="55">
        <v>1698.37</v>
      </c>
      <c r="J11" s="55">
        <v>2007.17</v>
      </c>
      <c r="K11" s="55">
        <v>2315.9699999999998</v>
      </c>
      <c r="L11" s="55">
        <v>2779.16</v>
      </c>
    </row>
    <row r="12" spans="1:12" x14ac:dyDescent="0.4">
      <c r="A12" s="54" t="s">
        <v>17</v>
      </c>
      <c r="B12" s="54">
        <v>228.3</v>
      </c>
      <c r="C12" s="56">
        <v>2730</v>
      </c>
      <c r="D12" s="54">
        <v>11.96</v>
      </c>
      <c r="E12" s="54">
        <v>919.59</v>
      </c>
      <c r="F12" s="55">
        <v>1072.8599999999999</v>
      </c>
      <c r="G12" s="55">
        <v>1226.1199999999999</v>
      </c>
      <c r="H12" s="55">
        <v>1379.39</v>
      </c>
      <c r="I12" s="55">
        <v>1685.92</v>
      </c>
      <c r="J12" s="55">
        <v>1992.46</v>
      </c>
      <c r="K12" s="55">
        <v>2298.98</v>
      </c>
      <c r="L12" s="55">
        <v>2758.78</v>
      </c>
    </row>
    <row r="13" spans="1:12" x14ac:dyDescent="0.4">
      <c r="A13" s="54" t="s">
        <v>73</v>
      </c>
      <c r="B13" s="54">
        <v>537.5</v>
      </c>
      <c r="C13" s="56">
        <v>11000</v>
      </c>
      <c r="D13" s="54">
        <v>20.47</v>
      </c>
      <c r="E13" s="54">
        <v>925.27</v>
      </c>
      <c r="F13" s="55">
        <v>1079.48</v>
      </c>
      <c r="G13" s="55">
        <v>1233.69</v>
      </c>
      <c r="H13" s="55">
        <v>1387.9</v>
      </c>
      <c r="I13" s="55">
        <v>1696.32</v>
      </c>
      <c r="J13" s="55">
        <v>2004.75</v>
      </c>
      <c r="K13" s="55">
        <v>2313.17</v>
      </c>
      <c r="L13" s="55">
        <v>2775.8</v>
      </c>
    </row>
    <row r="14" spans="1:12" x14ac:dyDescent="0.4">
      <c r="A14" s="54" t="s">
        <v>74</v>
      </c>
      <c r="B14" s="54">
        <v>999.6</v>
      </c>
      <c r="C14" s="56">
        <v>10000</v>
      </c>
      <c r="D14" s="54">
        <v>10</v>
      </c>
      <c r="E14" s="54">
        <v>918.29</v>
      </c>
      <c r="F14" s="55">
        <v>1071.3399999999999</v>
      </c>
      <c r="G14" s="55">
        <v>1224.3800000000001</v>
      </c>
      <c r="H14" s="55">
        <v>1377.43</v>
      </c>
      <c r="I14" s="55">
        <v>1683.52</v>
      </c>
      <c r="J14" s="55">
        <v>1989.62</v>
      </c>
      <c r="K14" s="55">
        <v>2295.7199999999998</v>
      </c>
      <c r="L14" s="55">
        <v>2754.86</v>
      </c>
    </row>
    <row r="15" spans="1:12" x14ac:dyDescent="0.4">
      <c r="A15" s="54" t="s">
        <v>75</v>
      </c>
      <c r="B15" s="54">
        <v>3275.5</v>
      </c>
      <c r="C15" s="56">
        <v>134084</v>
      </c>
      <c r="D15" s="54">
        <v>40.94</v>
      </c>
      <c r="E15" s="54">
        <v>938.91</v>
      </c>
      <c r="F15" s="55">
        <v>1095.4000000000001</v>
      </c>
      <c r="G15" s="55">
        <v>1251.8800000000001</v>
      </c>
      <c r="H15" s="55">
        <v>1408.37</v>
      </c>
      <c r="I15" s="55">
        <v>1721.34</v>
      </c>
      <c r="J15" s="55">
        <v>2034.32</v>
      </c>
      <c r="K15" s="55">
        <v>2347.2800000000002</v>
      </c>
      <c r="L15" s="55">
        <v>2816.74</v>
      </c>
    </row>
    <row r="16" spans="1:12" x14ac:dyDescent="0.4">
      <c r="A16" s="54" t="s">
        <v>21</v>
      </c>
      <c r="B16" s="54">
        <v>1120.7</v>
      </c>
      <c r="C16" s="56">
        <v>18000</v>
      </c>
      <c r="D16" s="54">
        <v>16.059999999999999</v>
      </c>
      <c r="E16" s="54">
        <v>922.33</v>
      </c>
      <c r="F16" s="55">
        <v>1076.05</v>
      </c>
      <c r="G16" s="55">
        <v>1229.77</v>
      </c>
      <c r="H16" s="55">
        <v>1383.49</v>
      </c>
      <c r="I16" s="55">
        <v>1690.93</v>
      </c>
      <c r="J16" s="55">
        <v>1998.38</v>
      </c>
      <c r="K16" s="55">
        <v>2305.8200000000002</v>
      </c>
      <c r="L16" s="55">
        <v>2766.98</v>
      </c>
    </row>
    <row r="17" spans="1:12" x14ac:dyDescent="0.4">
      <c r="A17" s="54" t="s">
        <v>22</v>
      </c>
      <c r="B17" s="54">
        <v>194.6</v>
      </c>
      <c r="C17" s="56">
        <v>6000</v>
      </c>
      <c r="D17" s="54">
        <v>30.83</v>
      </c>
      <c r="E17" s="54">
        <v>932.17</v>
      </c>
      <c r="F17" s="55">
        <v>1087.54</v>
      </c>
      <c r="G17" s="55">
        <v>1242.8900000000001</v>
      </c>
      <c r="H17" s="55">
        <v>1398.26</v>
      </c>
      <c r="I17" s="55">
        <v>1708.98</v>
      </c>
      <c r="J17" s="55">
        <v>2019.71</v>
      </c>
      <c r="K17" s="55">
        <v>2330.4299999999998</v>
      </c>
      <c r="L17" s="55">
        <v>2796.52</v>
      </c>
    </row>
    <row r="18" spans="1:12" x14ac:dyDescent="0.4">
      <c r="A18" s="54" t="s">
        <v>23</v>
      </c>
      <c r="B18" s="54">
        <v>3778.2</v>
      </c>
      <c r="C18" s="56">
        <v>99950</v>
      </c>
      <c r="D18" s="54">
        <v>26.45</v>
      </c>
      <c r="E18" s="54">
        <v>929.25</v>
      </c>
      <c r="F18" s="55">
        <v>1084.1300000000001</v>
      </c>
      <c r="G18" s="55">
        <v>1239</v>
      </c>
      <c r="H18" s="55">
        <v>1393.88</v>
      </c>
      <c r="I18" s="55">
        <v>1703.63</v>
      </c>
      <c r="J18" s="55">
        <v>2013.39</v>
      </c>
      <c r="K18" s="55">
        <v>2323.13</v>
      </c>
      <c r="L18" s="55">
        <v>2787.76</v>
      </c>
    </row>
    <row r="19" spans="1:12" x14ac:dyDescent="0.4">
      <c r="A19" s="54" t="s">
        <v>24</v>
      </c>
      <c r="B19" s="54">
        <v>1708.1</v>
      </c>
      <c r="C19" s="56">
        <v>109500</v>
      </c>
      <c r="D19" s="54">
        <v>64.11</v>
      </c>
      <c r="E19" s="54">
        <v>954.36</v>
      </c>
      <c r="F19" s="55">
        <v>1113.42</v>
      </c>
      <c r="G19" s="55">
        <v>1272.48</v>
      </c>
      <c r="H19" s="55">
        <v>1431.54</v>
      </c>
      <c r="I19" s="55">
        <v>1749.66</v>
      </c>
      <c r="J19" s="55">
        <v>2067.7800000000002</v>
      </c>
      <c r="K19" s="55">
        <v>2385.9</v>
      </c>
      <c r="L19" s="55">
        <v>2863.08</v>
      </c>
    </row>
    <row r="20" spans="1:12" x14ac:dyDescent="0.4">
      <c r="A20" s="54" t="s">
        <v>25</v>
      </c>
      <c r="B20" s="54">
        <v>1756.2</v>
      </c>
      <c r="C20" s="56">
        <v>84000</v>
      </c>
      <c r="D20" s="54">
        <v>47.83</v>
      </c>
      <c r="E20" s="54">
        <v>943.51</v>
      </c>
      <c r="F20" s="55">
        <v>1100.76</v>
      </c>
      <c r="G20" s="55">
        <v>1258.01</v>
      </c>
      <c r="H20" s="55">
        <v>1415.26</v>
      </c>
      <c r="I20" s="55">
        <v>1729.76</v>
      </c>
      <c r="J20" s="55">
        <v>2044.27</v>
      </c>
      <c r="K20" s="55">
        <v>2358.77</v>
      </c>
      <c r="L20" s="55">
        <v>2830.52</v>
      </c>
    </row>
    <row r="21" spans="1:12" x14ac:dyDescent="0.4">
      <c r="A21" s="54" t="s">
        <v>26</v>
      </c>
      <c r="B21" s="54">
        <v>231.1</v>
      </c>
      <c r="C21" s="56">
        <v>10500</v>
      </c>
      <c r="D21" s="54">
        <v>45.43</v>
      </c>
      <c r="E21" s="54">
        <v>941.91</v>
      </c>
      <c r="F21" s="55">
        <v>1098.8900000000001</v>
      </c>
      <c r="G21" s="55">
        <v>1255.8699999999999</v>
      </c>
      <c r="H21" s="55">
        <v>1412.86</v>
      </c>
      <c r="I21" s="55">
        <v>1726.83</v>
      </c>
      <c r="J21" s="55">
        <v>2040.8</v>
      </c>
      <c r="K21" s="55">
        <v>2354.77</v>
      </c>
      <c r="L21" s="55">
        <v>2825.72</v>
      </c>
    </row>
    <row r="22" spans="1:12" x14ac:dyDescent="0.4">
      <c r="A22" s="54" t="s">
        <v>76</v>
      </c>
      <c r="B22" s="54">
        <v>983.8</v>
      </c>
      <c r="C22" s="56">
        <v>40000</v>
      </c>
      <c r="D22" s="54">
        <v>40.659999999999997</v>
      </c>
      <c r="E22" s="54">
        <v>938.73</v>
      </c>
      <c r="F22" s="55">
        <v>1095.18</v>
      </c>
      <c r="G22" s="55">
        <v>1251.6300000000001</v>
      </c>
      <c r="H22" s="55">
        <v>1408.09</v>
      </c>
      <c r="I22" s="55">
        <v>1721</v>
      </c>
      <c r="J22" s="55">
        <v>2033.91</v>
      </c>
      <c r="K22" s="55">
        <v>2346.8200000000002</v>
      </c>
      <c r="L22" s="55">
        <v>2816.18</v>
      </c>
    </row>
    <row r="23" spans="1:12" x14ac:dyDescent="0.4">
      <c r="A23" s="54" t="s">
        <v>77</v>
      </c>
      <c r="B23" s="54">
        <v>151.30000000000001</v>
      </c>
      <c r="C23" s="56">
        <v>5500</v>
      </c>
      <c r="D23" s="54">
        <v>36.35</v>
      </c>
      <c r="E23" s="54">
        <v>935.85</v>
      </c>
      <c r="F23" s="55">
        <v>1091.83</v>
      </c>
      <c r="G23" s="55">
        <v>1247.8</v>
      </c>
      <c r="H23" s="55">
        <v>1403.78</v>
      </c>
      <c r="I23" s="55">
        <v>1715.73</v>
      </c>
      <c r="J23" s="55">
        <v>2027.69</v>
      </c>
      <c r="K23" s="55">
        <v>2339.63</v>
      </c>
      <c r="L23" s="55">
        <v>2807.56</v>
      </c>
    </row>
    <row r="24" spans="1:12" x14ac:dyDescent="0.4">
      <c r="A24" s="54" t="s">
        <v>29</v>
      </c>
      <c r="B24" s="54">
        <v>1527</v>
      </c>
      <c r="C24" s="56">
        <v>49500</v>
      </c>
      <c r="D24" s="54">
        <v>32.42</v>
      </c>
      <c r="E24" s="54">
        <v>933.23</v>
      </c>
      <c r="F24" s="55">
        <v>1088.78</v>
      </c>
      <c r="G24" s="55">
        <v>1244.31</v>
      </c>
      <c r="H24" s="55">
        <v>1399.85</v>
      </c>
      <c r="I24" s="55">
        <v>1710.92</v>
      </c>
      <c r="J24" s="55">
        <v>2022.01</v>
      </c>
      <c r="K24" s="55">
        <v>2333.08</v>
      </c>
      <c r="L24" s="55">
        <v>2799.7</v>
      </c>
    </row>
    <row r="25" spans="1:12" x14ac:dyDescent="0.4">
      <c r="A25" s="54" t="s">
        <v>30</v>
      </c>
      <c r="B25" s="54">
        <v>49.1</v>
      </c>
      <c r="C25" s="54">
        <v>750</v>
      </c>
      <c r="D25" s="54">
        <v>15.28</v>
      </c>
      <c r="E25" s="54">
        <v>921.81</v>
      </c>
      <c r="F25" s="55">
        <v>1075.44</v>
      </c>
      <c r="G25" s="55">
        <v>1229.07</v>
      </c>
      <c r="H25" s="55">
        <v>1382.71</v>
      </c>
      <c r="I25" s="55">
        <v>1689.98</v>
      </c>
      <c r="J25" s="55">
        <v>1997.25</v>
      </c>
      <c r="K25" s="55">
        <v>2304.52</v>
      </c>
      <c r="L25" s="55">
        <v>2765.42</v>
      </c>
    </row>
    <row r="26" spans="1:12" x14ac:dyDescent="0.4">
      <c r="A26" s="54" t="s">
        <v>31</v>
      </c>
      <c r="B26" s="54">
        <v>216.4</v>
      </c>
      <c r="C26" s="56">
        <v>3500</v>
      </c>
      <c r="D26" s="54">
        <v>16.170000000000002</v>
      </c>
      <c r="E26" s="54">
        <v>922.4</v>
      </c>
      <c r="F26" s="55">
        <v>1076.1400000000001</v>
      </c>
      <c r="G26" s="55">
        <v>1229.8599999999999</v>
      </c>
      <c r="H26" s="55">
        <v>1383.6</v>
      </c>
      <c r="I26" s="55">
        <v>1691.06</v>
      </c>
      <c r="J26" s="55">
        <v>1998.54</v>
      </c>
      <c r="K26" s="55">
        <v>2306</v>
      </c>
      <c r="L26" s="55">
        <v>2767.2</v>
      </c>
    </row>
    <row r="27" spans="1:12" x14ac:dyDescent="0.4">
      <c r="A27" s="54" t="s">
        <v>32</v>
      </c>
      <c r="B27" s="54">
        <v>145.69999999999999</v>
      </c>
      <c r="C27" s="56">
        <v>3500</v>
      </c>
      <c r="D27" s="54">
        <v>24.02</v>
      </c>
      <c r="E27" s="54">
        <v>927.63</v>
      </c>
      <c r="F27" s="55">
        <v>1082.24</v>
      </c>
      <c r="G27" s="55">
        <v>1236.8399999999999</v>
      </c>
      <c r="H27" s="55">
        <v>1391.45</v>
      </c>
      <c r="I27" s="55">
        <v>1700.66</v>
      </c>
      <c r="J27" s="55">
        <v>2009.88</v>
      </c>
      <c r="K27" s="55">
        <v>2319.08</v>
      </c>
      <c r="L27" s="55">
        <v>2782.9</v>
      </c>
    </row>
    <row r="28" spans="1:12" x14ac:dyDescent="0.4">
      <c r="A28" s="54" t="s">
        <v>33</v>
      </c>
      <c r="B28" s="54">
        <v>164.3</v>
      </c>
      <c r="C28" s="56">
        <v>3000</v>
      </c>
      <c r="D28" s="54">
        <v>18.260000000000002</v>
      </c>
      <c r="E28" s="54">
        <v>923.79</v>
      </c>
      <c r="F28" s="55">
        <v>1077.76</v>
      </c>
      <c r="G28" s="55">
        <v>1231.72</v>
      </c>
      <c r="H28" s="55">
        <v>1385.69</v>
      </c>
      <c r="I28" s="55">
        <v>1693.62</v>
      </c>
      <c r="J28" s="55">
        <v>2001.56</v>
      </c>
      <c r="K28" s="55">
        <v>2309.48</v>
      </c>
      <c r="L28" s="55">
        <v>2771.38</v>
      </c>
    </row>
    <row r="29" spans="1:12" x14ac:dyDescent="0.4">
      <c r="A29" s="54" t="s">
        <v>34</v>
      </c>
      <c r="B29" s="54">
        <v>1476.1</v>
      </c>
      <c r="C29" s="56">
        <v>37000</v>
      </c>
      <c r="D29" s="54">
        <v>25.07</v>
      </c>
      <c r="E29" s="54">
        <v>928.33</v>
      </c>
      <c r="F29" s="55">
        <v>1083.06</v>
      </c>
      <c r="G29" s="55">
        <v>1237.77</v>
      </c>
      <c r="H29" s="55">
        <v>1392.5</v>
      </c>
      <c r="I29" s="55">
        <v>1701.94</v>
      </c>
      <c r="J29" s="55">
        <v>2011.39</v>
      </c>
      <c r="K29" s="55">
        <v>2320.83</v>
      </c>
      <c r="L29" s="55">
        <v>2785</v>
      </c>
    </row>
    <row r="30" spans="1:12" x14ac:dyDescent="0.4">
      <c r="A30" s="54" t="s">
        <v>35</v>
      </c>
      <c r="B30" s="54">
        <v>528.6</v>
      </c>
      <c r="C30" s="56">
        <v>20000</v>
      </c>
      <c r="D30" s="54">
        <v>37.840000000000003</v>
      </c>
      <c r="E30" s="54">
        <v>936.85</v>
      </c>
      <c r="F30" s="55">
        <v>1092.99</v>
      </c>
      <c r="G30" s="55">
        <v>1249.1300000000001</v>
      </c>
      <c r="H30" s="55">
        <v>1405.27</v>
      </c>
      <c r="I30" s="55">
        <v>1717.55</v>
      </c>
      <c r="J30" s="55">
        <v>2029.84</v>
      </c>
      <c r="K30" s="55">
        <v>2342.12</v>
      </c>
      <c r="L30" s="55">
        <v>2810.54</v>
      </c>
    </row>
    <row r="31" spans="1:12" x14ac:dyDescent="0.4">
      <c r="A31" s="54" t="s">
        <v>36</v>
      </c>
      <c r="B31" s="54">
        <v>140.5</v>
      </c>
      <c r="C31" s="56">
        <v>1800</v>
      </c>
      <c r="D31" s="54">
        <v>12.81</v>
      </c>
      <c r="E31" s="54">
        <v>920.16</v>
      </c>
      <c r="F31" s="55">
        <v>1073.52</v>
      </c>
      <c r="G31" s="55">
        <v>1226.8800000000001</v>
      </c>
      <c r="H31" s="55">
        <v>1380.24</v>
      </c>
      <c r="I31" s="55">
        <v>1686.96</v>
      </c>
      <c r="J31" s="55">
        <v>1993.68</v>
      </c>
      <c r="K31" s="55">
        <v>2300.4</v>
      </c>
      <c r="L31" s="55">
        <v>2760.48</v>
      </c>
    </row>
    <row r="32" spans="1:12" x14ac:dyDescent="0.4">
      <c r="A32" s="54" t="s">
        <v>37</v>
      </c>
      <c r="B32" s="54">
        <v>772.4</v>
      </c>
      <c r="C32" s="56">
        <v>49708</v>
      </c>
      <c r="D32" s="54">
        <v>64.36</v>
      </c>
      <c r="E32" s="54">
        <v>954.53</v>
      </c>
      <c r="F32" s="55">
        <v>1113.6199999999999</v>
      </c>
      <c r="G32" s="55">
        <v>1272.7</v>
      </c>
      <c r="H32" s="55">
        <v>1431.79</v>
      </c>
      <c r="I32" s="55">
        <v>1749.96</v>
      </c>
      <c r="J32" s="55">
        <v>2068.14</v>
      </c>
      <c r="K32" s="55">
        <v>2386.3200000000002</v>
      </c>
      <c r="L32" s="55">
        <v>2863.58</v>
      </c>
    </row>
    <row r="33" spans="1:12" x14ac:dyDescent="0.4">
      <c r="A33" s="54" t="s">
        <v>38</v>
      </c>
      <c r="B33" s="54">
        <v>720.7</v>
      </c>
      <c r="C33" s="56">
        <v>31000</v>
      </c>
      <c r="D33" s="54">
        <v>43.01</v>
      </c>
      <c r="E33" s="54">
        <v>940.29</v>
      </c>
      <c r="F33" s="55">
        <v>1097.01</v>
      </c>
      <c r="G33" s="55">
        <v>1253.72</v>
      </c>
      <c r="H33" s="55">
        <v>1410.44</v>
      </c>
      <c r="I33" s="55">
        <v>1723.87</v>
      </c>
      <c r="J33" s="55">
        <v>2037.31</v>
      </c>
      <c r="K33" s="55">
        <v>2350.73</v>
      </c>
      <c r="L33" s="55">
        <v>2820.88</v>
      </c>
    </row>
    <row r="34" spans="1:12" x14ac:dyDescent="0.4">
      <c r="A34" s="54" t="s">
        <v>39</v>
      </c>
      <c r="B34" s="54">
        <v>1700.6</v>
      </c>
      <c r="C34" s="56">
        <v>30000</v>
      </c>
      <c r="D34" s="54">
        <v>17.64</v>
      </c>
      <c r="E34" s="54">
        <v>923.38</v>
      </c>
      <c r="F34" s="55">
        <v>1077.28</v>
      </c>
      <c r="G34" s="55">
        <v>1231.17</v>
      </c>
      <c r="H34" s="55">
        <v>1385.07</v>
      </c>
      <c r="I34" s="55">
        <v>1692.86</v>
      </c>
      <c r="J34" s="55">
        <v>2000.66</v>
      </c>
      <c r="K34" s="55">
        <v>2308.4499999999998</v>
      </c>
      <c r="L34" s="55">
        <v>2770.14</v>
      </c>
    </row>
    <row r="35" spans="1:12" x14ac:dyDescent="0.4">
      <c r="A35" s="54" t="s">
        <v>40</v>
      </c>
      <c r="B35" s="54">
        <v>798.2</v>
      </c>
      <c r="C35" s="56">
        <v>15000</v>
      </c>
      <c r="D35" s="54">
        <v>18.79</v>
      </c>
      <c r="E35" s="54">
        <v>924.15</v>
      </c>
      <c r="F35" s="55">
        <v>1078.17</v>
      </c>
      <c r="G35" s="55">
        <v>1232.19</v>
      </c>
      <c r="H35" s="55">
        <v>1386.22</v>
      </c>
      <c r="I35" s="55">
        <v>1694.27</v>
      </c>
      <c r="J35" s="55">
        <v>2002.32</v>
      </c>
      <c r="K35" s="55">
        <v>2310.37</v>
      </c>
      <c r="L35" s="55">
        <v>2772.44</v>
      </c>
    </row>
    <row r="36" spans="1:12" x14ac:dyDescent="0.4">
      <c r="A36" s="54" t="s">
        <v>41</v>
      </c>
      <c r="B36" s="54">
        <v>43.2</v>
      </c>
      <c r="C36" s="54">
        <v>0</v>
      </c>
      <c r="D36" s="54">
        <v>0</v>
      </c>
      <c r="E36" s="54">
        <v>911.62</v>
      </c>
      <c r="F36" s="55">
        <v>1063.56</v>
      </c>
      <c r="G36" s="55">
        <v>1215.49</v>
      </c>
      <c r="H36" s="55">
        <v>1367.43</v>
      </c>
      <c r="I36" s="55">
        <v>1671.3</v>
      </c>
      <c r="J36" s="55">
        <v>1975.18</v>
      </c>
      <c r="K36" s="55">
        <v>2279.0500000000002</v>
      </c>
      <c r="L36" s="55">
        <v>2734.86</v>
      </c>
    </row>
    <row r="37" spans="1:12" x14ac:dyDescent="0.4">
      <c r="A37" s="54" t="s">
        <v>42</v>
      </c>
      <c r="B37" s="54">
        <v>43.3</v>
      </c>
      <c r="C37" s="56">
        <v>2000</v>
      </c>
      <c r="D37" s="54">
        <v>46.19</v>
      </c>
      <c r="E37" s="54">
        <v>942.41</v>
      </c>
      <c r="F37" s="55">
        <v>1099.49</v>
      </c>
      <c r="G37" s="55">
        <v>1256.55</v>
      </c>
      <c r="H37" s="55">
        <v>1413.62</v>
      </c>
      <c r="I37" s="55">
        <v>1727.75</v>
      </c>
      <c r="J37" s="55">
        <v>2041.9</v>
      </c>
      <c r="K37" s="55">
        <v>2356.0300000000002</v>
      </c>
      <c r="L37" s="55">
        <v>2827.24</v>
      </c>
    </row>
    <row r="38" spans="1:12" x14ac:dyDescent="0.4">
      <c r="A38" s="54" t="s">
        <v>43</v>
      </c>
      <c r="B38" s="54">
        <v>553.5</v>
      </c>
      <c r="C38" s="56">
        <v>29000</v>
      </c>
      <c r="D38" s="54">
        <v>52.39</v>
      </c>
      <c r="E38" s="54">
        <v>946.55</v>
      </c>
      <c r="F38" s="55">
        <v>1104.31</v>
      </c>
      <c r="G38" s="55">
        <v>1262.06</v>
      </c>
      <c r="H38" s="55">
        <v>1419.82</v>
      </c>
      <c r="I38" s="55">
        <v>1735.33</v>
      </c>
      <c r="J38" s="55">
        <v>2050.85</v>
      </c>
      <c r="K38" s="55">
        <v>2366.37</v>
      </c>
      <c r="L38" s="55">
        <v>2839.64</v>
      </c>
    </row>
    <row r="39" spans="1:12" x14ac:dyDescent="0.4">
      <c r="A39" s="54" t="s">
        <v>44</v>
      </c>
      <c r="B39" s="54">
        <v>139.9</v>
      </c>
      <c r="C39" s="54">
        <v>0</v>
      </c>
      <c r="D39" s="54">
        <v>0</v>
      </c>
      <c r="E39" s="54">
        <v>911.62</v>
      </c>
      <c r="F39" s="55">
        <v>1063.56</v>
      </c>
      <c r="G39" s="55">
        <v>1215.49</v>
      </c>
      <c r="H39" s="55">
        <v>1367.43</v>
      </c>
      <c r="I39" s="55">
        <v>1671.3</v>
      </c>
      <c r="J39" s="55">
        <v>1975.18</v>
      </c>
      <c r="K39" s="55">
        <v>2279.0500000000002</v>
      </c>
      <c r="L39" s="55">
        <v>2734.86</v>
      </c>
    </row>
    <row r="40" spans="1:12" x14ac:dyDescent="0.4">
      <c r="A40" s="54" t="s">
        <v>78</v>
      </c>
      <c r="B40" s="54">
        <v>971.2</v>
      </c>
      <c r="C40" s="56">
        <v>55000</v>
      </c>
      <c r="D40" s="54">
        <v>56.63</v>
      </c>
      <c r="E40" s="54">
        <v>949.37</v>
      </c>
      <c r="F40" s="55">
        <v>1107.6099999999999</v>
      </c>
      <c r="G40" s="55">
        <v>1265.83</v>
      </c>
      <c r="H40" s="55">
        <v>1424.06</v>
      </c>
      <c r="I40" s="55">
        <v>1740.51</v>
      </c>
      <c r="J40" s="55">
        <v>2056.98</v>
      </c>
      <c r="K40" s="55">
        <v>2373.4299999999998</v>
      </c>
      <c r="L40" s="55">
        <v>2848.12</v>
      </c>
    </row>
    <row r="41" spans="1:12" x14ac:dyDescent="0.4">
      <c r="A41" s="54" t="s">
        <v>46</v>
      </c>
      <c r="B41" s="54">
        <v>117.2</v>
      </c>
      <c r="C41" s="56">
        <v>4000</v>
      </c>
      <c r="D41" s="54">
        <v>34.130000000000003</v>
      </c>
      <c r="E41" s="54">
        <v>934.37</v>
      </c>
      <c r="F41" s="55">
        <v>1090.1099999999999</v>
      </c>
      <c r="G41" s="55">
        <v>1245.83</v>
      </c>
      <c r="H41" s="55">
        <v>1401.56</v>
      </c>
      <c r="I41" s="55">
        <v>1713.01</v>
      </c>
      <c r="J41" s="55">
        <v>2024.48</v>
      </c>
      <c r="K41" s="55">
        <v>2335.9299999999998</v>
      </c>
      <c r="L41" s="55">
        <v>2803.12</v>
      </c>
    </row>
    <row r="42" spans="1:12" x14ac:dyDescent="0.4">
      <c r="A42" s="54" t="s">
        <v>47</v>
      </c>
      <c r="B42" s="54">
        <v>38.299999999999997</v>
      </c>
      <c r="C42" s="54">
        <v>0</v>
      </c>
      <c r="D42" s="54">
        <v>0</v>
      </c>
      <c r="E42" s="54">
        <v>911.62</v>
      </c>
      <c r="F42" s="55">
        <v>1063.56</v>
      </c>
      <c r="G42" s="55">
        <v>1215.49</v>
      </c>
      <c r="H42" s="55">
        <v>1367.43</v>
      </c>
      <c r="I42" s="55">
        <v>1671.3</v>
      </c>
      <c r="J42" s="55">
        <v>1975.18</v>
      </c>
      <c r="K42" s="55">
        <v>2279.0500000000002</v>
      </c>
      <c r="L42" s="55">
        <v>2734.86</v>
      </c>
    </row>
    <row r="43" spans="1:12" x14ac:dyDescent="0.4">
      <c r="A43" s="54" t="s">
        <v>48</v>
      </c>
      <c r="B43" s="54">
        <v>72.599999999999994</v>
      </c>
      <c r="C43" s="56">
        <v>2500</v>
      </c>
      <c r="D43" s="54">
        <v>34.44</v>
      </c>
      <c r="E43" s="54">
        <v>934.58</v>
      </c>
      <c r="F43" s="55">
        <v>1090.3499999999999</v>
      </c>
      <c r="G43" s="55">
        <v>1246.0999999999999</v>
      </c>
      <c r="H43" s="55">
        <v>1401.87</v>
      </c>
      <c r="I43" s="55">
        <v>1713.39</v>
      </c>
      <c r="J43" s="55">
        <v>2024.93</v>
      </c>
      <c r="K43" s="55">
        <v>2336.4499999999998</v>
      </c>
      <c r="L43" s="55">
        <v>2803.74</v>
      </c>
    </row>
    <row r="44" spans="1:12" x14ac:dyDescent="0.4">
      <c r="A44" s="54" t="s">
        <v>49</v>
      </c>
      <c r="B44" s="54">
        <v>1314.2</v>
      </c>
      <c r="C44" s="56">
        <v>38500</v>
      </c>
      <c r="D44" s="54">
        <v>29.3</v>
      </c>
      <c r="E44" s="54">
        <v>931.15</v>
      </c>
      <c r="F44" s="55">
        <v>1086.3499999999999</v>
      </c>
      <c r="G44" s="55">
        <v>1241.53</v>
      </c>
      <c r="H44" s="55">
        <v>1396.73</v>
      </c>
      <c r="I44" s="55">
        <v>1707.11</v>
      </c>
      <c r="J44" s="55">
        <v>2017.5</v>
      </c>
      <c r="K44" s="55">
        <v>2327.88</v>
      </c>
      <c r="L44" s="55">
        <v>2793.46</v>
      </c>
    </row>
    <row r="45" spans="1:12" x14ac:dyDescent="0.4">
      <c r="A45" s="54" t="s">
        <v>50</v>
      </c>
      <c r="B45" s="54">
        <v>282</v>
      </c>
      <c r="C45" s="56">
        <v>8000</v>
      </c>
      <c r="D45" s="54">
        <v>28.37</v>
      </c>
      <c r="E45" s="54">
        <v>930.53</v>
      </c>
      <c r="F45" s="55">
        <v>1085.6300000000001</v>
      </c>
      <c r="G45" s="55">
        <v>1240.71</v>
      </c>
      <c r="H45" s="55">
        <v>1395.8</v>
      </c>
      <c r="I45" s="55">
        <v>1705.97</v>
      </c>
      <c r="J45" s="55">
        <v>2016.16</v>
      </c>
      <c r="K45" s="55">
        <v>2326.33</v>
      </c>
      <c r="L45" s="55">
        <v>2791.6</v>
      </c>
    </row>
    <row r="46" spans="1:12" x14ac:dyDescent="0.4">
      <c r="A46" s="54" t="s">
        <v>51</v>
      </c>
      <c r="B46" s="54">
        <v>87.8</v>
      </c>
      <c r="C46" s="56">
        <v>3500</v>
      </c>
      <c r="D46" s="54">
        <v>39.86</v>
      </c>
      <c r="E46" s="54">
        <v>938.19</v>
      </c>
      <c r="F46" s="55">
        <v>1094.56</v>
      </c>
      <c r="G46" s="55">
        <v>1250.92</v>
      </c>
      <c r="H46" s="55">
        <v>1407.29</v>
      </c>
      <c r="I46" s="55">
        <v>1720.02</v>
      </c>
      <c r="J46" s="55">
        <v>2032.76</v>
      </c>
      <c r="K46" s="55">
        <v>2345.48</v>
      </c>
      <c r="L46" s="55">
        <v>2814.58</v>
      </c>
    </row>
    <row r="47" spans="1:12" x14ac:dyDescent="0.4">
      <c r="A47" s="54" t="s">
        <v>52</v>
      </c>
      <c r="B47" s="54">
        <v>430.3</v>
      </c>
      <c r="C47" s="56">
        <v>14000</v>
      </c>
      <c r="D47" s="54">
        <v>32.54</v>
      </c>
      <c r="E47" s="54">
        <v>933.31</v>
      </c>
      <c r="F47" s="55">
        <v>1088.8699999999999</v>
      </c>
      <c r="G47" s="55">
        <v>1244.4100000000001</v>
      </c>
      <c r="H47" s="55">
        <v>1399.97</v>
      </c>
      <c r="I47" s="55">
        <v>1711.07</v>
      </c>
      <c r="J47" s="55">
        <v>2022.18</v>
      </c>
      <c r="K47" s="55">
        <v>2333.2800000000002</v>
      </c>
      <c r="L47" s="55">
        <v>2799.94</v>
      </c>
    </row>
    <row r="48" spans="1:12" x14ac:dyDescent="0.4">
      <c r="A48" s="54" t="s">
        <v>53</v>
      </c>
      <c r="B48" s="54">
        <v>157.30000000000001</v>
      </c>
      <c r="C48" s="56">
        <v>6500</v>
      </c>
      <c r="D48" s="54">
        <v>41.32</v>
      </c>
      <c r="E48" s="54">
        <v>939.17</v>
      </c>
      <c r="F48" s="55">
        <v>1095.7</v>
      </c>
      <c r="G48" s="55">
        <v>1252.22</v>
      </c>
      <c r="H48" s="55">
        <v>1408.75</v>
      </c>
      <c r="I48" s="55">
        <v>1721.8</v>
      </c>
      <c r="J48" s="55">
        <v>2034.86</v>
      </c>
      <c r="K48" s="55">
        <v>2347.92</v>
      </c>
      <c r="L48" s="55">
        <v>2817.5</v>
      </c>
    </row>
    <row r="49" spans="1:12" x14ac:dyDescent="0.4">
      <c r="A49" s="54" t="s">
        <v>79</v>
      </c>
      <c r="B49" s="54">
        <v>152.6</v>
      </c>
      <c r="C49" s="56">
        <v>4000</v>
      </c>
      <c r="D49" s="54">
        <v>26.21</v>
      </c>
      <c r="E49" s="54">
        <v>929.09</v>
      </c>
      <c r="F49" s="55">
        <v>1083.95</v>
      </c>
      <c r="G49" s="55">
        <v>1238.79</v>
      </c>
      <c r="H49" s="55">
        <v>1393.64</v>
      </c>
      <c r="I49" s="55">
        <v>1703.33</v>
      </c>
      <c r="J49" s="55">
        <v>2013.04</v>
      </c>
      <c r="K49" s="55">
        <v>2322.73</v>
      </c>
      <c r="L49" s="55">
        <v>2787.28</v>
      </c>
    </row>
    <row r="50" spans="1:12" x14ac:dyDescent="0.4">
      <c r="A50" s="54" t="s">
        <v>80</v>
      </c>
      <c r="B50" s="54">
        <v>90.1</v>
      </c>
      <c r="C50" s="56">
        <v>1850</v>
      </c>
      <c r="D50" s="54">
        <v>20.53</v>
      </c>
      <c r="E50" s="54">
        <v>925.31</v>
      </c>
      <c r="F50" s="55">
        <v>1079.53</v>
      </c>
      <c r="G50" s="55">
        <v>1233.74</v>
      </c>
      <c r="H50" s="55">
        <v>1387.96</v>
      </c>
      <c r="I50" s="55">
        <v>1696.39</v>
      </c>
      <c r="J50" s="55">
        <v>2004.83</v>
      </c>
      <c r="K50" s="55">
        <v>2313.27</v>
      </c>
      <c r="L50" s="55">
        <v>2775.92</v>
      </c>
    </row>
    <row r="51" spans="1:12" x14ac:dyDescent="0.4">
      <c r="A51" s="54" t="s">
        <v>81</v>
      </c>
      <c r="B51" s="54">
        <v>827.5</v>
      </c>
      <c r="C51" s="56">
        <v>25000</v>
      </c>
      <c r="D51" s="54">
        <v>30.21</v>
      </c>
      <c r="E51" s="54">
        <v>931.76</v>
      </c>
      <c r="F51" s="55">
        <v>1087.06</v>
      </c>
      <c r="G51" s="55">
        <v>1242.3399999999999</v>
      </c>
      <c r="H51" s="55">
        <v>1397.64</v>
      </c>
      <c r="I51" s="55">
        <v>1708.22</v>
      </c>
      <c r="J51" s="55">
        <v>2018.82</v>
      </c>
      <c r="K51" s="55">
        <v>2329.4</v>
      </c>
      <c r="L51" s="55">
        <v>2795.28</v>
      </c>
    </row>
    <row r="52" spans="1:12" x14ac:dyDescent="0.4">
      <c r="A52" s="54" t="s">
        <v>57</v>
      </c>
      <c r="B52" s="54">
        <v>16509.400000000001</v>
      </c>
      <c r="C52" s="56">
        <v>496265</v>
      </c>
      <c r="D52" s="54">
        <v>30.06</v>
      </c>
      <c r="E52" s="54">
        <v>931.66</v>
      </c>
      <c r="F52" s="55">
        <v>1086.94</v>
      </c>
      <c r="G52" s="55">
        <v>1242.21</v>
      </c>
      <c r="H52" s="55">
        <v>1397.49</v>
      </c>
      <c r="I52" s="55">
        <v>1708.04</v>
      </c>
      <c r="J52" s="55">
        <v>2018.6</v>
      </c>
      <c r="K52" s="55">
        <v>2329.15</v>
      </c>
      <c r="L52" s="55">
        <v>2794.98</v>
      </c>
    </row>
    <row r="53" spans="1:12" x14ac:dyDescent="0.4">
      <c r="A53" s="54" t="s">
        <v>58</v>
      </c>
      <c r="B53" s="54">
        <v>224.5</v>
      </c>
      <c r="C53" s="56">
        <v>10000</v>
      </c>
      <c r="D53" s="54">
        <v>44.54</v>
      </c>
      <c r="E53" s="54">
        <v>941.31</v>
      </c>
      <c r="F53" s="55">
        <v>1098.2</v>
      </c>
      <c r="G53" s="55">
        <v>1255.08</v>
      </c>
      <c r="H53" s="55">
        <v>1411.97</v>
      </c>
      <c r="I53" s="55">
        <v>1725.74</v>
      </c>
      <c r="J53" s="55">
        <v>2039.52</v>
      </c>
      <c r="K53" s="55">
        <v>2353.2800000000002</v>
      </c>
      <c r="L53" s="55">
        <v>2823.94</v>
      </c>
    </row>
    <row r="54" spans="1:12" x14ac:dyDescent="0.4">
      <c r="A54" s="54" t="s">
        <v>82</v>
      </c>
      <c r="B54" s="54">
        <v>314.10000000000002</v>
      </c>
      <c r="C54" s="56">
        <v>13000</v>
      </c>
      <c r="D54" s="54">
        <v>41.39</v>
      </c>
      <c r="E54" s="54">
        <v>939.21</v>
      </c>
      <c r="F54" s="55">
        <v>1095.75</v>
      </c>
      <c r="G54" s="55">
        <v>1252.28</v>
      </c>
      <c r="H54" s="55">
        <v>1408.82</v>
      </c>
      <c r="I54" s="55">
        <v>1721.89</v>
      </c>
      <c r="J54" s="55">
        <v>2034.97</v>
      </c>
      <c r="K54" s="55">
        <v>2348.0300000000002</v>
      </c>
      <c r="L54" s="55">
        <v>2817.64</v>
      </c>
    </row>
    <row r="55" spans="1:12" x14ac:dyDescent="0.4">
      <c r="A55" s="54" t="s">
        <v>60</v>
      </c>
      <c r="B55" s="54">
        <v>105.3</v>
      </c>
      <c r="C55" s="56">
        <v>1000</v>
      </c>
      <c r="D55" s="54">
        <v>9.5</v>
      </c>
      <c r="E55" s="54">
        <v>917.95</v>
      </c>
      <c r="F55" s="55">
        <v>1070.95</v>
      </c>
      <c r="G55" s="55">
        <v>1223.93</v>
      </c>
      <c r="H55" s="55">
        <v>1376.93</v>
      </c>
      <c r="I55" s="55">
        <v>1682.91</v>
      </c>
      <c r="J55" s="55">
        <v>1988.9</v>
      </c>
      <c r="K55" s="55">
        <v>2294.88</v>
      </c>
      <c r="L55" s="55">
        <v>2753.86</v>
      </c>
    </row>
    <row r="56" spans="1:12" x14ac:dyDescent="0.4">
      <c r="A56" s="54" t="s">
        <v>61</v>
      </c>
      <c r="B56" s="54">
        <v>538.5</v>
      </c>
      <c r="C56" s="56">
        <v>11500</v>
      </c>
      <c r="D56" s="54">
        <v>21.36</v>
      </c>
      <c r="E56" s="54">
        <v>925.86</v>
      </c>
      <c r="F56" s="55">
        <v>1080.17</v>
      </c>
      <c r="G56" s="55">
        <v>1234.48</v>
      </c>
      <c r="H56" s="55">
        <v>1388.79</v>
      </c>
      <c r="I56" s="55">
        <v>1697.41</v>
      </c>
      <c r="J56" s="55">
        <v>2006.03</v>
      </c>
      <c r="K56" s="55">
        <v>2314.65</v>
      </c>
      <c r="L56" s="55">
        <v>2777.58</v>
      </c>
    </row>
    <row r="57" spans="1:12" x14ac:dyDescent="0.4">
      <c r="A57" s="54" t="s">
        <v>62</v>
      </c>
      <c r="B57" s="54">
        <v>264.10000000000002</v>
      </c>
      <c r="C57" s="54">
        <v>0</v>
      </c>
      <c r="D57" s="54">
        <v>0</v>
      </c>
      <c r="E57" s="54">
        <v>911.62</v>
      </c>
      <c r="F57" s="55">
        <v>1063.56</v>
      </c>
      <c r="G57" s="55">
        <v>1215.49</v>
      </c>
      <c r="H57" s="55">
        <v>1367.43</v>
      </c>
      <c r="I57" s="55">
        <v>1671.3</v>
      </c>
      <c r="J57" s="55">
        <v>1975.18</v>
      </c>
      <c r="K57" s="55">
        <v>2279.0500000000002</v>
      </c>
      <c r="L57" s="55">
        <v>2734.86</v>
      </c>
    </row>
    <row r="58" spans="1:12" x14ac:dyDescent="0.4">
      <c r="A58" s="54" t="s">
        <v>63</v>
      </c>
      <c r="B58" s="54">
        <v>116.8</v>
      </c>
      <c r="C58" s="56">
        <v>3750</v>
      </c>
      <c r="D58" s="54">
        <v>32.11</v>
      </c>
      <c r="E58" s="54">
        <v>933.03</v>
      </c>
      <c r="F58" s="55">
        <v>1088.53</v>
      </c>
      <c r="G58" s="55">
        <v>1244.03</v>
      </c>
      <c r="H58" s="55">
        <v>1399.54</v>
      </c>
      <c r="I58" s="55">
        <v>1710.55</v>
      </c>
      <c r="J58" s="55">
        <v>2021.56</v>
      </c>
      <c r="K58" s="55">
        <v>2332.5700000000002</v>
      </c>
      <c r="L58" s="55">
        <v>2799.08</v>
      </c>
    </row>
    <row r="59" spans="1:12" x14ac:dyDescent="0.4">
      <c r="A59" s="54" t="s">
        <v>64</v>
      </c>
      <c r="B59" s="54">
        <v>85.3</v>
      </c>
      <c r="C59" s="56">
        <v>2600</v>
      </c>
      <c r="D59" s="54">
        <v>30.48</v>
      </c>
      <c r="E59" s="54">
        <v>931.94</v>
      </c>
      <c r="F59" s="55">
        <v>1087.27</v>
      </c>
      <c r="G59" s="55">
        <v>1242.58</v>
      </c>
      <c r="H59" s="55">
        <v>1397.91</v>
      </c>
      <c r="I59" s="55">
        <v>1708.55</v>
      </c>
      <c r="J59" s="55">
        <v>2019.21</v>
      </c>
      <c r="K59" s="55">
        <v>2329.85</v>
      </c>
      <c r="L59" s="55">
        <v>2795.82</v>
      </c>
    </row>
    <row r="60" spans="1:12" x14ac:dyDescent="0.4">
      <c r="A60" s="54" t="s">
        <v>83</v>
      </c>
      <c r="B60" s="54">
        <v>335.3</v>
      </c>
      <c r="C60" s="56">
        <v>11000</v>
      </c>
      <c r="D60" s="54">
        <v>32.81</v>
      </c>
      <c r="E60" s="54">
        <v>933.49</v>
      </c>
      <c r="F60" s="55">
        <v>1089.08</v>
      </c>
      <c r="G60" s="55">
        <v>1244.6500000000001</v>
      </c>
      <c r="H60" s="55">
        <v>1400.24</v>
      </c>
      <c r="I60" s="55">
        <v>1711.4</v>
      </c>
      <c r="J60" s="55">
        <v>2022.57</v>
      </c>
      <c r="K60" s="55">
        <v>2333.73</v>
      </c>
      <c r="L60" s="55">
        <v>2800.48</v>
      </c>
    </row>
    <row r="61" spans="1:12" x14ac:dyDescent="0.4">
      <c r="A61" s="54" t="s">
        <v>66</v>
      </c>
      <c r="B61" s="54">
        <v>1451.4</v>
      </c>
      <c r="C61" s="56">
        <v>85000</v>
      </c>
      <c r="D61" s="54">
        <v>58.56</v>
      </c>
      <c r="E61" s="54">
        <v>950.66</v>
      </c>
      <c r="F61" s="55">
        <v>1109.1099999999999</v>
      </c>
      <c r="G61" s="55">
        <v>1267.54</v>
      </c>
      <c r="H61" s="55">
        <v>1425.99</v>
      </c>
      <c r="I61" s="55">
        <v>1742.87</v>
      </c>
      <c r="J61" s="55">
        <v>2059.77</v>
      </c>
      <c r="K61" s="55">
        <v>2376.65</v>
      </c>
      <c r="L61" s="55">
        <v>2851.98</v>
      </c>
    </row>
    <row r="62" spans="1:12" x14ac:dyDescent="0.4">
      <c r="A62" s="54" t="s">
        <v>67</v>
      </c>
      <c r="B62" s="54">
        <v>184.7</v>
      </c>
      <c r="C62" s="56">
        <v>2000</v>
      </c>
      <c r="D62" s="54">
        <v>10.83</v>
      </c>
      <c r="E62" s="54">
        <v>918.84</v>
      </c>
      <c r="F62" s="55">
        <v>1071.98</v>
      </c>
      <c r="G62" s="55">
        <v>1225.1199999999999</v>
      </c>
      <c r="H62" s="55">
        <v>1378.26</v>
      </c>
      <c r="I62" s="55">
        <v>1684.54</v>
      </c>
      <c r="J62" s="55">
        <v>1990.82</v>
      </c>
      <c r="K62" s="55">
        <v>2297.1</v>
      </c>
      <c r="L62" s="55">
        <v>2756.52</v>
      </c>
    </row>
    <row r="63" spans="1:12" x14ac:dyDescent="0.4">
      <c r="A63" s="54" t="s">
        <v>68</v>
      </c>
      <c r="B63" s="54">
        <v>195.9</v>
      </c>
      <c r="C63" s="56">
        <v>6000</v>
      </c>
      <c r="D63" s="54">
        <v>30.63</v>
      </c>
      <c r="E63" s="54">
        <v>932.04</v>
      </c>
      <c r="F63" s="55">
        <v>1087.3800000000001</v>
      </c>
      <c r="G63" s="55">
        <v>1242.72</v>
      </c>
      <c r="H63" s="55">
        <v>1398.06</v>
      </c>
      <c r="I63" s="55">
        <v>1708.74</v>
      </c>
      <c r="J63" s="55">
        <v>2019.42</v>
      </c>
      <c r="K63" s="55">
        <v>2330.1</v>
      </c>
      <c r="L63" s="55">
        <v>2796.12</v>
      </c>
    </row>
    <row r="64" spans="1:12" x14ac:dyDescent="0.4">
      <c r="A64" s="54" t="s">
        <v>69</v>
      </c>
      <c r="B64" s="54">
        <v>494.6</v>
      </c>
      <c r="C64" s="56">
        <v>9000</v>
      </c>
      <c r="D64" s="54">
        <v>18.2</v>
      </c>
      <c r="E64" s="54">
        <v>923.75</v>
      </c>
      <c r="F64" s="55">
        <v>1077.72</v>
      </c>
      <c r="G64" s="55">
        <v>1231.67</v>
      </c>
      <c r="H64" s="55">
        <v>1385.63</v>
      </c>
      <c r="I64" s="55">
        <v>1693.54</v>
      </c>
      <c r="J64" s="55">
        <v>2001.47</v>
      </c>
      <c r="K64" s="55">
        <v>2309.38</v>
      </c>
      <c r="L64" s="55">
        <v>2771.26</v>
      </c>
    </row>
    <row r="65" spans="1:12" x14ac:dyDescent="0.4">
      <c r="A65" s="54" t="s">
        <v>70</v>
      </c>
      <c r="B65" s="54">
        <v>169.7</v>
      </c>
      <c r="C65" s="56">
        <v>7250</v>
      </c>
      <c r="D65" s="54">
        <v>42.72</v>
      </c>
      <c r="E65" s="54">
        <v>940.1</v>
      </c>
      <c r="F65" s="55">
        <v>1096.79</v>
      </c>
      <c r="G65" s="55">
        <v>1253.46</v>
      </c>
      <c r="H65" s="55">
        <v>1410.15</v>
      </c>
      <c r="I65" s="55">
        <v>1723.51</v>
      </c>
      <c r="J65" s="55">
        <v>2036.89</v>
      </c>
      <c r="K65" s="55">
        <v>2350.25</v>
      </c>
      <c r="L65" s="55">
        <v>2820.3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65"/>
  <sheetViews>
    <sheetView workbookViewId="0">
      <selection sqref="A1:XFD1"/>
    </sheetView>
  </sheetViews>
  <sheetFormatPr defaultRowHeight="14.6" x14ac:dyDescent="0.4"/>
  <cols>
    <col min="1" max="1" width="14" customWidth="1"/>
    <col min="3" max="3" width="10.15234375" bestFit="1" customWidth="1"/>
  </cols>
  <sheetData>
    <row r="1" spans="1:12" s="102" customFormat="1" ht="51" customHeight="1" x14ac:dyDescent="0.5">
      <c r="A1" s="103" t="s">
        <v>140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pans="1:12" s="4" customFormat="1" x14ac:dyDescent="0.4">
      <c r="A2" s="32"/>
      <c r="B2" s="33"/>
      <c r="C2" s="34"/>
      <c r="D2" s="35"/>
      <c r="E2" s="36"/>
      <c r="F2" s="36"/>
      <c r="G2" s="36"/>
      <c r="H2" s="36"/>
      <c r="I2" s="36"/>
      <c r="J2" s="36"/>
      <c r="K2" s="36"/>
      <c r="L2" s="36"/>
    </row>
    <row r="3" spans="1:12" s="31" customFormat="1" x14ac:dyDescent="0.4">
      <c r="A3" s="37" t="s">
        <v>133</v>
      </c>
      <c r="B3" s="38" t="s">
        <v>1</v>
      </c>
      <c r="C3" s="39" t="s">
        <v>2</v>
      </c>
      <c r="D3" s="40" t="s">
        <v>3</v>
      </c>
      <c r="E3" s="40" t="s">
        <v>4</v>
      </c>
      <c r="F3" s="40" t="s">
        <v>5</v>
      </c>
      <c r="G3" s="40" t="s">
        <v>6</v>
      </c>
      <c r="H3" s="40" t="s">
        <v>3</v>
      </c>
      <c r="I3" s="40" t="s">
        <v>7</v>
      </c>
      <c r="J3" s="40" t="s">
        <v>8</v>
      </c>
      <c r="K3" s="40" t="s">
        <v>9</v>
      </c>
      <c r="L3" s="40" t="s">
        <v>10</v>
      </c>
    </row>
    <row r="4" spans="1:12" x14ac:dyDescent="0.4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ht="43.75" x14ac:dyDescent="0.4">
      <c r="A5" s="54" t="s">
        <v>11</v>
      </c>
      <c r="B5" s="55">
        <v>50298.1</v>
      </c>
      <c r="C5" s="56">
        <v>59962678</v>
      </c>
      <c r="D5" s="55">
        <v>1192.1400000000001</v>
      </c>
      <c r="E5" s="54">
        <v>794.76</v>
      </c>
      <c r="F5" s="54">
        <v>927.22</v>
      </c>
      <c r="G5" s="55">
        <v>1059.68</v>
      </c>
      <c r="H5" s="55">
        <v>1192.1400000000001</v>
      </c>
      <c r="I5" s="55">
        <v>1457.06</v>
      </c>
      <c r="J5" s="55">
        <v>1721.98</v>
      </c>
      <c r="K5" s="55">
        <v>1986.9</v>
      </c>
      <c r="L5" s="55">
        <v>2384.2800000000002</v>
      </c>
    </row>
    <row r="6" spans="1:12" x14ac:dyDescent="0.4">
      <c r="A6" s="54" t="s">
        <v>71</v>
      </c>
      <c r="B6" s="55">
        <v>50298.1</v>
      </c>
      <c r="C6" s="56">
        <v>7862096</v>
      </c>
      <c r="D6" s="54">
        <v>156.31</v>
      </c>
      <c r="E6" s="54">
        <v>104.21</v>
      </c>
      <c r="F6" s="54">
        <v>121.57</v>
      </c>
      <c r="G6" s="54">
        <v>138.94</v>
      </c>
      <c r="H6" s="54">
        <v>156.31</v>
      </c>
      <c r="I6" s="54">
        <v>191.05</v>
      </c>
      <c r="J6" s="54">
        <v>225.78</v>
      </c>
      <c r="K6" s="54">
        <v>260.52</v>
      </c>
      <c r="L6" s="54">
        <v>312.62</v>
      </c>
    </row>
    <row r="7" spans="1:12" x14ac:dyDescent="0.4">
      <c r="A7" s="54" t="s">
        <v>72</v>
      </c>
      <c r="B7" s="55">
        <v>50298.1</v>
      </c>
      <c r="C7" s="56">
        <v>3710994</v>
      </c>
      <c r="D7" s="54">
        <v>73.78</v>
      </c>
      <c r="E7" s="54">
        <v>49.19</v>
      </c>
      <c r="F7" s="54">
        <v>57.38</v>
      </c>
      <c r="G7" s="54">
        <v>65.58</v>
      </c>
      <c r="H7" s="54">
        <v>73.78</v>
      </c>
      <c r="I7" s="54">
        <v>90.18</v>
      </c>
      <c r="J7" s="54">
        <v>106.57</v>
      </c>
      <c r="K7" s="54">
        <v>122.97</v>
      </c>
      <c r="L7" s="54">
        <v>147.56</v>
      </c>
    </row>
    <row r="8" spans="1:12" x14ac:dyDescent="0.4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</row>
    <row r="9" spans="1:12" x14ac:dyDescent="0.4">
      <c r="A9" s="54" t="s">
        <v>14</v>
      </c>
      <c r="B9" s="54">
        <v>163.30000000000001</v>
      </c>
      <c r="C9" s="56">
        <v>3750</v>
      </c>
      <c r="D9" s="54">
        <v>22.97</v>
      </c>
      <c r="E9" s="54">
        <v>963.47</v>
      </c>
      <c r="F9" s="55">
        <v>1124.04</v>
      </c>
      <c r="G9" s="55">
        <v>1284.6199999999999</v>
      </c>
      <c r="H9" s="55">
        <v>1445.2</v>
      </c>
      <c r="I9" s="55">
        <v>1766.36</v>
      </c>
      <c r="J9" s="55">
        <v>2087.5100000000002</v>
      </c>
      <c r="K9" s="55">
        <v>2408.67</v>
      </c>
      <c r="L9" s="55">
        <v>2890.4</v>
      </c>
    </row>
    <row r="10" spans="1:12" x14ac:dyDescent="0.4">
      <c r="A10" s="54" t="s">
        <v>15</v>
      </c>
      <c r="B10" s="54">
        <v>79.3</v>
      </c>
      <c r="C10" s="56">
        <v>1850</v>
      </c>
      <c r="D10" s="54">
        <v>23.33</v>
      </c>
      <c r="E10" s="54">
        <v>963.71</v>
      </c>
      <c r="F10" s="55">
        <v>1124.32</v>
      </c>
      <c r="G10" s="55">
        <v>1284.94</v>
      </c>
      <c r="H10" s="55">
        <v>1445.56</v>
      </c>
      <c r="I10" s="55">
        <v>1766.8</v>
      </c>
      <c r="J10" s="55">
        <v>2088.0300000000002</v>
      </c>
      <c r="K10" s="55">
        <v>2409.27</v>
      </c>
      <c r="L10" s="55">
        <v>2891.12</v>
      </c>
    </row>
    <row r="11" spans="1:12" x14ac:dyDescent="0.4">
      <c r="A11" s="54" t="s">
        <v>16</v>
      </c>
      <c r="B11" s="54">
        <v>231</v>
      </c>
      <c r="C11" s="56">
        <v>5500</v>
      </c>
      <c r="D11" s="54">
        <v>23.81</v>
      </c>
      <c r="E11" s="54">
        <v>964.03</v>
      </c>
      <c r="F11" s="55">
        <v>1124.69</v>
      </c>
      <c r="G11" s="55">
        <v>1285.3599999999999</v>
      </c>
      <c r="H11" s="55">
        <v>1446.04</v>
      </c>
      <c r="I11" s="55">
        <v>1767.39</v>
      </c>
      <c r="J11" s="55">
        <v>2088.7199999999998</v>
      </c>
      <c r="K11" s="55">
        <v>2410.0700000000002</v>
      </c>
      <c r="L11" s="55">
        <v>2892.08</v>
      </c>
    </row>
    <row r="12" spans="1:12" x14ac:dyDescent="0.4">
      <c r="A12" s="54" t="s">
        <v>17</v>
      </c>
      <c r="B12" s="54">
        <v>231.1</v>
      </c>
      <c r="C12" s="56">
        <v>2600</v>
      </c>
      <c r="D12" s="54">
        <v>11.25</v>
      </c>
      <c r="E12" s="54">
        <v>955.66</v>
      </c>
      <c r="F12" s="55">
        <v>1114.92</v>
      </c>
      <c r="G12" s="55">
        <v>1274.2</v>
      </c>
      <c r="H12" s="55">
        <v>1433.48</v>
      </c>
      <c r="I12" s="55">
        <v>1752.04</v>
      </c>
      <c r="J12" s="55">
        <v>2070.58</v>
      </c>
      <c r="K12" s="55">
        <v>2389.14</v>
      </c>
      <c r="L12" s="55">
        <v>2866.96</v>
      </c>
    </row>
    <row r="13" spans="1:12" ht="29.15" x14ac:dyDescent="0.4">
      <c r="A13" s="54" t="s">
        <v>73</v>
      </c>
      <c r="B13" s="54">
        <v>539.20000000000005</v>
      </c>
      <c r="C13" s="56">
        <v>16000</v>
      </c>
      <c r="D13" s="54">
        <v>29.67</v>
      </c>
      <c r="E13" s="54">
        <v>967.94</v>
      </c>
      <c r="F13" s="55">
        <v>1129.25</v>
      </c>
      <c r="G13" s="55">
        <v>1290.57</v>
      </c>
      <c r="H13" s="55">
        <v>1451.9</v>
      </c>
      <c r="I13" s="55">
        <v>1774.55</v>
      </c>
      <c r="J13" s="55">
        <v>2097.19</v>
      </c>
      <c r="K13" s="55">
        <v>2419.84</v>
      </c>
      <c r="L13" s="55">
        <v>2903.8</v>
      </c>
    </row>
    <row r="14" spans="1:12" ht="29.15" x14ac:dyDescent="0.4">
      <c r="A14" s="54" t="s">
        <v>74</v>
      </c>
      <c r="B14" s="54">
        <v>996.7</v>
      </c>
      <c r="C14" s="56">
        <v>10500</v>
      </c>
      <c r="D14" s="54">
        <v>10.54</v>
      </c>
      <c r="E14" s="54">
        <v>955.19</v>
      </c>
      <c r="F14" s="55">
        <v>1114.3699999999999</v>
      </c>
      <c r="G14" s="55">
        <v>1273.57</v>
      </c>
      <c r="H14" s="55">
        <v>1432.77</v>
      </c>
      <c r="I14" s="55">
        <v>1751.17</v>
      </c>
      <c r="J14" s="55">
        <v>2069.5500000000002</v>
      </c>
      <c r="K14" s="55">
        <v>2387.96</v>
      </c>
      <c r="L14" s="55">
        <v>2865.54</v>
      </c>
    </row>
    <row r="15" spans="1:12" ht="29.15" x14ac:dyDescent="0.4">
      <c r="A15" s="54" t="s">
        <v>75</v>
      </c>
      <c r="B15" s="54">
        <v>3300.1</v>
      </c>
      <c r="C15" s="56">
        <v>157015</v>
      </c>
      <c r="D15" s="54">
        <v>47.58</v>
      </c>
      <c r="E15" s="54">
        <v>979.88</v>
      </c>
      <c r="F15" s="55">
        <v>1143.18</v>
      </c>
      <c r="G15" s="55">
        <v>1306.49</v>
      </c>
      <c r="H15" s="55">
        <v>1469.81</v>
      </c>
      <c r="I15" s="55">
        <v>1796.44</v>
      </c>
      <c r="J15" s="55">
        <v>2123.06</v>
      </c>
      <c r="K15" s="55">
        <v>2449.69</v>
      </c>
      <c r="L15" s="55">
        <v>2939.62</v>
      </c>
    </row>
    <row r="16" spans="1:12" x14ac:dyDescent="0.4">
      <c r="A16" s="54" t="s">
        <v>21</v>
      </c>
      <c r="B16" s="54">
        <v>1125.5999999999999</v>
      </c>
      <c r="C16" s="56">
        <v>30000</v>
      </c>
      <c r="D16" s="54">
        <v>26.65</v>
      </c>
      <c r="E16" s="54">
        <v>965.93</v>
      </c>
      <c r="F16" s="55">
        <v>1126.9000000000001</v>
      </c>
      <c r="G16" s="55">
        <v>1287.8900000000001</v>
      </c>
      <c r="H16" s="55">
        <v>1448.88</v>
      </c>
      <c r="I16" s="55">
        <v>1770.86</v>
      </c>
      <c r="J16" s="55">
        <v>2092.8200000000002</v>
      </c>
      <c r="K16" s="55">
        <v>2414.81</v>
      </c>
      <c r="L16" s="55">
        <v>2897.76</v>
      </c>
    </row>
    <row r="17" spans="1:12" x14ac:dyDescent="0.4">
      <c r="A17" s="54" t="s">
        <v>22</v>
      </c>
      <c r="B17" s="54">
        <v>191</v>
      </c>
      <c r="C17" s="56">
        <v>12000</v>
      </c>
      <c r="D17" s="54">
        <v>62.83</v>
      </c>
      <c r="E17" s="54">
        <v>990.05</v>
      </c>
      <c r="F17" s="55">
        <v>1155.04</v>
      </c>
      <c r="G17" s="55">
        <v>1320.05</v>
      </c>
      <c r="H17" s="55">
        <v>1485.06</v>
      </c>
      <c r="I17" s="55">
        <v>1815.08</v>
      </c>
      <c r="J17" s="55">
        <v>2145.08</v>
      </c>
      <c r="K17" s="55">
        <v>2475.11</v>
      </c>
      <c r="L17" s="55">
        <v>2970.12</v>
      </c>
    </row>
    <row r="18" spans="1:12" x14ac:dyDescent="0.4">
      <c r="A18" s="54" t="s">
        <v>23</v>
      </c>
      <c r="B18" s="54">
        <v>3780.9</v>
      </c>
      <c r="C18" s="56">
        <v>99950</v>
      </c>
      <c r="D18" s="54">
        <v>26.44</v>
      </c>
      <c r="E18" s="54">
        <v>965.79</v>
      </c>
      <c r="F18" s="55">
        <v>1126.73</v>
      </c>
      <c r="G18" s="55">
        <v>1287.7</v>
      </c>
      <c r="H18" s="55">
        <v>1448.67</v>
      </c>
      <c r="I18" s="55">
        <v>1770.61</v>
      </c>
      <c r="J18" s="55">
        <v>2092.52</v>
      </c>
      <c r="K18" s="55">
        <v>2414.46</v>
      </c>
      <c r="L18" s="55">
        <v>2897.34</v>
      </c>
    </row>
    <row r="19" spans="1:12" x14ac:dyDescent="0.4">
      <c r="A19" s="54" t="s">
        <v>24</v>
      </c>
      <c r="B19" s="54">
        <v>1703.1</v>
      </c>
      <c r="C19" s="56">
        <v>97765</v>
      </c>
      <c r="D19" s="54">
        <v>57.4</v>
      </c>
      <c r="E19" s="54">
        <v>986.43</v>
      </c>
      <c r="F19" s="55">
        <v>1150.81</v>
      </c>
      <c r="G19" s="55">
        <v>1315.22</v>
      </c>
      <c r="H19" s="55">
        <v>1479.63</v>
      </c>
      <c r="I19" s="55">
        <v>1808.45</v>
      </c>
      <c r="J19" s="55">
        <v>2137.2399999999998</v>
      </c>
      <c r="K19" s="55">
        <v>2466.06</v>
      </c>
      <c r="L19" s="55">
        <v>2959.26</v>
      </c>
    </row>
    <row r="20" spans="1:12" x14ac:dyDescent="0.4">
      <c r="A20" s="54" t="s">
        <v>25</v>
      </c>
      <c r="B20" s="54">
        <v>1766.7</v>
      </c>
      <c r="C20" s="56">
        <v>86500</v>
      </c>
      <c r="D20" s="54">
        <v>48.96</v>
      </c>
      <c r="E20" s="54">
        <v>980.8</v>
      </c>
      <c r="F20" s="55">
        <v>1144.25</v>
      </c>
      <c r="G20" s="55">
        <v>1307.72</v>
      </c>
      <c r="H20" s="55">
        <v>1471.19</v>
      </c>
      <c r="I20" s="55">
        <v>1798.13</v>
      </c>
      <c r="J20" s="55">
        <v>2125.0500000000002</v>
      </c>
      <c r="K20" s="55">
        <v>2451.9899999999998</v>
      </c>
      <c r="L20" s="55">
        <v>2942.38</v>
      </c>
    </row>
    <row r="21" spans="1:12" x14ac:dyDescent="0.4">
      <c r="A21" s="54" t="s">
        <v>26</v>
      </c>
      <c r="B21" s="54">
        <v>236.5</v>
      </c>
      <c r="C21" s="56">
        <v>10500</v>
      </c>
      <c r="D21" s="54">
        <v>44.4</v>
      </c>
      <c r="E21" s="54">
        <v>977.76</v>
      </c>
      <c r="F21" s="55">
        <v>1140.7</v>
      </c>
      <c r="G21" s="55">
        <v>1303.67</v>
      </c>
      <c r="H21" s="55">
        <v>1466.63</v>
      </c>
      <c r="I21" s="55">
        <v>1792.56</v>
      </c>
      <c r="J21" s="55">
        <v>2118.46</v>
      </c>
      <c r="K21" s="55">
        <v>2444.39</v>
      </c>
      <c r="L21" s="55">
        <v>2933.26</v>
      </c>
    </row>
    <row r="22" spans="1:12" ht="29.15" x14ac:dyDescent="0.4">
      <c r="A22" s="54" t="s">
        <v>76</v>
      </c>
      <c r="B22" s="54">
        <v>991.7</v>
      </c>
      <c r="C22" s="56">
        <v>42000</v>
      </c>
      <c r="D22" s="54">
        <v>42.35</v>
      </c>
      <c r="E22" s="54">
        <v>976.39</v>
      </c>
      <c r="F22" s="55">
        <v>1139.1099999999999</v>
      </c>
      <c r="G22" s="55">
        <v>1301.8399999999999</v>
      </c>
      <c r="H22" s="55">
        <v>1464.58</v>
      </c>
      <c r="I22" s="55">
        <v>1790.05</v>
      </c>
      <c r="J22" s="55">
        <v>2115.5</v>
      </c>
      <c r="K22" s="55">
        <v>2440.9699999999998</v>
      </c>
      <c r="L22" s="55">
        <v>2929.16</v>
      </c>
    </row>
    <row r="23" spans="1:12" ht="29.15" x14ac:dyDescent="0.4">
      <c r="A23" s="54" t="s">
        <v>77</v>
      </c>
      <c r="B23" s="54">
        <v>155.1</v>
      </c>
      <c r="C23" s="56">
        <v>5500</v>
      </c>
      <c r="D23" s="54">
        <v>35.450000000000003</v>
      </c>
      <c r="E23" s="54">
        <v>971.79</v>
      </c>
      <c r="F23" s="55">
        <v>1133.74</v>
      </c>
      <c r="G23" s="55">
        <v>1295.71</v>
      </c>
      <c r="H23" s="55">
        <v>1457.68</v>
      </c>
      <c r="I23" s="55">
        <v>1781.62</v>
      </c>
      <c r="J23" s="55">
        <v>2105.54</v>
      </c>
      <c r="K23" s="55">
        <v>2429.4699999999998</v>
      </c>
      <c r="L23" s="55">
        <v>2915.36</v>
      </c>
    </row>
    <row r="24" spans="1:12" x14ac:dyDescent="0.4">
      <c r="A24" s="54" t="s">
        <v>29</v>
      </c>
      <c r="B24" s="54">
        <v>1547.4</v>
      </c>
      <c r="C24" s="56">
        <v>59995</v>
      </c>
      <c r="D24" s="54">
        <v>38.770000000000003</v>
      </c>
      <c r="E24" s="54">
        <v>974.01</v>
      </c>
      <c r="F24" s="55">
        <v>1136.32</v>
      </c>
      <c r="G24" s="55">
        <v>1298.6600000000001</v>
      </c>
      <c r="H24" s="55">
        <v>1461</v>
      </c>
      <c r="I24" s="55">
        <v>1785.68</v>
      </c>
      <c r="J24" s="55">
        <v>2110.33</v>
      </c>
      <c r="K24" s="55">
        <v>2435.0100000000002</v>
      </c>
      <c r="L24" s="55">
        <v>2922</v>
      </c>
    </row>
    <row r="25" spans="1:12" x14ac:dyDescent="0.4">
      <c r="A25" s="54" t="s">
        <v>30</v>
      </c>
      <c r="B25" s="54">
        <v>47.6</v>
      </c>
      <c r="C25" s="54">
        <v>750</v>
      </c>
      <c r="D25" s="54">
        <v>15.75</v>
      </c>
      <c r="E25" s="54">
        <v>958.66</v>
      </c>
      <c r="F25" s="55">
        <v>1118.42</v>
      </c>
      <c r="G25" s="55">
        <v>1278.2</v>
      </c>
      <c r="H25" s="55">
        <v>1437.98</v>
      </c>
      <c r="I25" s="55">
        <v>1757.54</v>
      </c>
      <c r="J25" s="55">
        <v>2077.08</v>
      </c>
      <c r="K25" s="55">
        <v>2396.64</v>
      </c>
      <c r="L25" s="55">
        <v>2875.96</v>
      </c>
    </row>
    <row r="26" spans="1:12" x14ac:dyDescent="0.4">
      <c r="A26" s="54" t="s">
        <v>31</v>
      </c>
      <c r="B26" s="54">
        <v>208.5</v>
      </c>
      <c r="C26" s="56">
        <v>3500</v>
      </c>
      <c r="D26" s="54">
        <v>16.78</v>
      </c>
      <c r="E26" s="54">
        <v>959.35</v>
      </c>
      <c r="F26" s="55">
        <v>1119.22</v>
      </c>
      <c r="G26" s="55">
        <v>1279.1199999999999</v>
      </c>
      <c r="H26" s="55">
        <v>1439.01</v>
      </c>
      <c r="I26" s="55">
        <v>1758.8</v>
      </c>
      <c r="J26" s="55">
        <v>2078.5700000000002</v>
      </c>
      <c r="K26" s="55">
        <v>2398.36</v>
      </c>
      <c r="L26" s="55">
        <v>2878.02</v>
      </c>
    </row>
    <row r="27" spans="1:12" x14ac:dyDescent="0.4">
      <c r="A27" s="54" t="s">
        <v>32</v>
      </c>
      <c r="B27" s="54">
        <v>149.80000000000001</v>
      </c>
      <c r="C27" s="56">
        <v>3700</v>
      </c>
      <c r="D27" s="54">
        <v>24.69</v>
      </c>
      <c r="E27" s="54">
        <v>964.62</v>
      </c>
      <c r="F27" s="55">
        <v>1125.3699999999999</v>
      </c>
      <c r="G27" s="55">
        <v>1286.1500000000001</v>
      </c>
      <c r="H27" s="55">
        <v>1446.92</v>
      </c>
      <c r="I27" s="55">
        <v>1768.47</v>
      </c>
      <c r="J27" s="55">
        <v>2089.9899999999998</v>
      </c>
      <c r="K27" s="55">
        <v>2411.54</v>
      </c>
      <c r="L27" s="55">
        <v>2893.84</v>
      </c>
    </row>
    <row r="28" spans="1:12" x14ac:dyDescent="0.4">
      <c r="A28" s="54" t="s">
        <v>33</v>
      </c>
      <c r="B28" s="54">
        <v>164.8</v>
      </c>
      <c r="C28" s="56">
        <v>4500</v>
      </c>
      <c r="D28" s="54">
        <v>27.3</v>
      </c>
      <c r="E28" s="54">
        <v>966.36</v>
      </c>
      <c r="F28" s="55">
        <v>1127.4000000000001</v>
      </c>
      <c r="G28" s="55">
        <v>1288.47</v>
      </c>
      <c r="H28" s="55">
        <v>1449.53</v>
      </c>
      <c r="I28" s="55">
        <v>1771.66</v>
      </c>
      <c r="J28" s="55">
        <v>2093.7600000000002</v>
      </c>
      <c r="K28" s="55">
        <v>2415.89</v>
      </c>
      <c r="L28" s="55">
        <v>2899.06</v>
      </c>
    </row>
    <row r="29" spans="1:12" x14ac:dyDescent="0.4">
      <c r="A29" s="54" t="s">
        <v>34</v>
      </c>
      <c r="B29" s="54">
        <v>1496.1</v>
      </c>
      <c r="C29" s="56">
        <v>36000</v>
      </c>
      <c r="D29" s="54">
        <v>24.06</v>
      </c>
      <c r="E29" s="54">
        <v>964.2</v>
      </c>
      <c r="F29" s="55">
        <v>1124.8800000000001</v>
      </c>
      <c r="G29" s="55">
        <v>1285.5899999999999</v>
      </c>
      <c r="H29" s="55">
        <v>1446.29</v>
      </c>
      <c r="I29" s="55">
        <v>1767.7</v>
      </c>
      <c r="J29" s="55">
        <v>2089.08</v>
      </c>
      <c r="K29" s="55">
        <v>2410.4899999999998</v>
      </c>
      <c r="L29" s="55">
        <v>2892.58</v>
      </c>
    </row>
    <row r="30" spans="1:12" x14ac:dyDescent="0.4">
      <c r="A30" s="54" t="s">
        <v>35</v>
      </c>
      <c r="B30" s="54">
        <v>532</v>
      </c>
      <c r="C30" s="56">
        <v>12000</v>
      </c>
      <c r="D30" s="54">
        <v>22.55</v>
      </c>
      <c r="E30" s="54">
        <v>963.19</v>
      </c>
      <c r="F30" s="55">
        <v>1123.71</v>
      </c>
      <c r="G30" s="55">
        <v>1284.24</v>
      </c>
      <c r="H30" s="55">
        <v>1444.78</v>
      </c>
      <c r="I30" s="55">
        <v>1765.85</v>
      </c>
      <c r="J30" s="55">
        <v>2086.9</v>
      </c>
      <c r="K30" s="55">
        <v>2407.9699999999998</v>
      </c>
      <c r="L30" s="55">
        <v>2889.56</v>
      </c>
    </row>
    <row r="31" spans="1:12" ht="29.15" x14ac:dyDescent="0.4">
      <c r="A31" s="54" t="s">
        <v>36</v>
      </c>
      <c r="B31" s="54">
        <v>142.19999999999999</v>
      </c>
      <c r="C31" s="56">
        <v>2000</v>
      </c>
      <c r="D31" s="54">
        <v>14.06</v>
      </c>
      <c r="E31" s="54">
        <v>957.53</v>
      </c>
      <c r="F31" s="55">
        <v>1117.1099999999999</v>
      </c>
      <c r="G31" s="55">
        <v>1276.7</v>
      </c>
      <c r="H31" s="55">
        <v>1436.29</v>
      </c>
      <c r="I31" s="55">
        <v>1755.47</v>
      </c>
      <c r="J31" s="55">
        <v>2074.64</v>
      </c>
      <c r="K31" s="55">
        <v>2393.8200000000002</v>
      </c>
      <c r="L31" s="55">
        <v>2872.58</v>
      </c>
    </row>
    <row r="32" spans="1:12" x14ac:dyDescent="0.4">
      <c r="A32" s="54" t="s">
        <v>37</v>
      </c>
      <c r="B32" s="54">
        <v>782.3</v>
      </c>
      <c r="C32" s="56">
        <v>41400</v>
      </c>
      <c r="D32" s="54">
        <v>52.92</v>
      </c>
      <c r="E32" s="54">
        <v>983.44</v>
      </c>
      <c r="F32" s="55">
        <v>1147.33</v>
      </c>
      <c r="G32" s="55">
        <v>1311.24</v>
      </c>
      <c r="H32" s="55">
        <v>1475.15</v>
      </c>
      <c r="I32" s="55">
        <v>1802.97</v>
      </c>
      <c r="J32" s="55">
        <v>2130.77</v>
      </c>
      <c r="K32" s="55">
        <v>2458.59</v>
      </c>
      <c r="L32" s="55">
        <v>2950.3</v>
      </c>
    </row>
    <row r="33" spans="1:12" x14ac:dyDescent="0.4">
      <c r="A33" s="54" t="s">
        <v>38</v>
      </c>
      <c r="B33" s="54">
        <v>721.3</v>
      </c>
      <c r="C33" s="56">
        <v>34000</v>
      </c>
      <c r="D33" s="54">
        <v>47.14</v>
      </c>
      <c r="E33" s="54">
        <v>979.59</v>
      </c>
      <c r="F33" s="55">
        <v>1142.83</v>
      </c>
      <c r="G33" s="55">
        <v>1306.0999999999999</v>
      </c>
      <c r="H33" s="55">
        <v>1469.37</v>
      </c>
      <c r="I33" s="55">
        <v>1795.91</v>
      </c>
      <c r="J33" s="55">
        <v>2122.42</v>
      </c>
      <c r="K33" s="55">
        <v>2448.96</v>
      </c>
      <c r="L33" s="55">
        <v>2938.74</v>
      </c>
    </row>
    <row r="34" spans="1:12" x14ac:dyDescent="0.4">
      <c r="A34" s="54" t="s">
        <v>39</v>
      </c>
      <c r="B34" s="54">
        <v>1700</v>
      </c>
      <c r="C34" s="56">
        <v>30000</v>
      </c>
      <c r="D34" s="54">
        <v>17.649999999999999</v>
      </c>
      <c r="E34" s="54">
        <v>959.93</v>
      </c>
      <c r="F34" s="55">
        <v>1119.9000000000001</v>
      </c>
      <c r="G34" s="55">
        <v>1279.8900000000001</v>
      </c>
      <c r="H34" s="55">
        <v>1439.88</v>
      </c>
      <c r="I34" s="55">
        <v>1759.86</v>
      </c>
      <c r="J34" s="55">
        <v>2079.8200000000002</v>
      </c>
      <c r="K34" s="55">
        <v>2399.81</v>
      </c>
      <c r="L34" s="55">
        <v>2879.76</v>
      </c>
    </row>
    <row r="35" spans="1:12" x14ac:dyDescent="0.4">
      <c r="A35" s="54" t="s">
        <v>40</v>
      </c>
      <c r="B35" s="54">
        <v>794.3</v>
      </c>
      <c r="C35" s="56">
        <v>14000</v>
      </c>
      <c r="D35" s="54">
        <v>17.63</v>
      </c>
      <c r="E35" s="54">
        <v>959.91</v>
      </c>
      <c r="F35" s="55">
        <v>1119.8800000000001</v>
      </c>
      <c r="G35" s="55">
        <v>1279.8699999999999</v>
      </c>
      <c r="H35" s="55">
        <v>1439.86</v>
      </c>
      <c r="I35" s="55">
        <v>1759.84</v>
      </c>
      <c r="J35" s="55">
        <v>2079.8000000000002</v>
      </c>
      <c r="K35" s="55">
        <v>2399.77</v>
      </c>
      <c r="L35" s="55">
        <v>2879.72</v>
      </c>
    </row>
    <row r="36" spans="1:12" x14ac:dyDescent="0.4">
      <c r="A36" s="54" t="s">
        <v>41</v>
      </c>
      <c r="B36" s="54">
        <v>42.2</v>
      </c>
      <c r="C36" s="54">
        <v>200</v>
      </c>
      <c r="D36" s="54">
        <v>4.74</v>
      </c>
      <c r="E36" s="54">
        <v>951.32</v>
      </c>
      <c r="F36" s="55">
        <v>1109.8599999999999</v>
      </c>
      <c r="G36" s="55">
        <v>1268.4100000000001</v>
      </c>
      <c r="H36" s="55">
        <v>1426.97</v>
      </c>
      <c r="I36" s="55">
        <v>1744.08</v>
      </c>
      <c r="J36" s="55">
        <v>2061.1799999999998</v>
      </c>
      <c r="K36" s="55">
        <v>2378.29</v>
      </c>
      <c r="L36" s="55">
        <v>2853.94</v>
      </c>
    </row>
    <row r="37" spans="1:12" x14ac:dyDescent="0.4">
      <c r="A37" s="54" t="s">
        <v>42</v>
      </c>
      <c r="B37" s="54">
        <v>46.3</v>
      </c>
      <c r="C37" s="56">
        <v>2000</v>
      </c>
      <c r="D37" s="54">
        <v>43.24</v>
      </c>
      <c r="E37" s="54">
        <v>976.99</v>
      </c>
      <c r="F37" s="55">
        <v>1139.8</v>
      </c>
      <c r="G37" s="55">
        <v>1302.6400000000001</v>
      </c>
      <c r="H37" s="55">
        <v>1465.47</v>
      </c>
      <c r="I37" s="55">
        <v>1791.14</v>
      </c>
      <c r="J37" s="55">
        <v>2116.79</v>
      </c>
      <c r="K37" s="55">
        <v>2442.46</v>
      </c>
      <c r="L37" s="55">
        <v>2930.94</v>
      </c>
    </row>
    <row r="38" spans="1:12" ht="29.15" x14ac:dyDescent="0.4">
      <c r="A38" s="54" t="s">
        <v>43</v>
      </c>
      <c r="B38" s="54">
        <v>550</v>
      </c>
      <c r="C38" s="56">
        <v>29000</v>
      </c>
      <c r="D38" s="54">
        <v>52.73</v>
      </c>
      <c r="E38" s="54">
        <v>983.31</v>
      </c>
      <c r="F38" s="55">
        <v>1147.18</v>
      </c>
      <c r="G38" s="55">
        <v>1311.07</v>
      </c>
      <c r="H38" s="55">
        <v>1474.96</v>
      </c>
      <c r="I38" s="55">
        <v>1802.74</v>
      </c>
      <c r="J38" s="55">
        <v>2130.5</v>
      </c>
      <c r="K38" s="55">
        <v>2458.27</v>
      </c>
      <c r="L38" s="55">
        <v>2949.92</v>
      </c>
    </row>
    <row r="39" spans="1:12" ht="29.15" x14ac:dyDescent="0.4">
      <c r="A39" s="54" t="s">
        <v>44</v>
      </c>
      <c r="B39" s="54">
        <v>138.6</v>
      </c>
      <c r="C39" s="54">
        <v>0</v>
      </c>
      <c r="D39" s="54">
        <v>0</v>
      </c>
      <c r="E39" s="54">
        <v>948.16</v>
      </c>
      <c r="F39" s="55">
        <v>1106.17</v>
      </c>
      <c r="G39" s="55">
        <v>1264.2</v>
      </c>
      <c r="H39" s="55">
        <v>1422.23</v>
      </c>
      <c r="I39" s="55">
        <v>1738.29</v>
      </c>
      <c r="J39" s="55">
        <v>2054.33</v>
      </c>
      <c r="K39" s="55">
        <v>2370.39</v>
      </c>
      <c r="L39" s="55">
        <v>2844.46</v>
      </c>
    </row>
    <row r="40" spans="1:12" ht="29.15" x14ac:dyDescent="0.4">
      <c r="A40" s="54" t="s">
        <v>78</v>
      </c>
      <c r="B40" s="54">
        <v>992.5</v>
      </c>
      <c r="C40" s="56">
        <v>60000</v>
      </c>
      <c r="D40" s="54">
        <v>60.45</v>
      </c>
      <c r="E40" s="54">
        <v>988.46</v>
      </c>
      <c r="F40" s="55">
        <v>1153.19</v>
      </c>
      <c r="G40" s="55">
        <v>1317.93</v>
      </c>
      <c r="H40" s="55">
        <v>1482.68</v>
      </c>
      <c r="I40" s="55">
        <v>1812.17</v>
      </c>
      <c r="J40" s="55">
        <v>2141.65</v>
      </c>
      <c r="K40" s="55">
        <v>2471.14</v>
      </c>
      <c r="L40" s="55">
        <v>2965.36</v>
      </c>
    </row>
    <row r="41" spans="1:12" x14ac:dyDescent="0.4">
      <c r="A41" s="54" t="s">
        <v>46</v>
      </c>
      <c r="B41" s="54">
        <v>121.3</v>
      </c>
      <c r="C41" s="56">
        <v>4000</v>
      </c>
      <c r="D41" s="54">
        <v>32.97</v>
      </c>
      <c r="E41" s="54">
        <v>970.14</v>
      </c>
      <c r="F41" s="55">
        <v>1131.81</v>
      </c>
      <c r="G41" s="55">
        <v>1293.51</v>
      </c>
      <c r="H41" s="55">
        <v>1455.2</v>
      </c>
      <c r="I41" s="55">
        <v>1778.59</v>
      </c>
      <c r="J41" s="55">
        <v>2101.9499999999998</v>
      </c>
      <c r="K41" s="55">
        <v>2425.34</v>
      </c>
      <c r="L41" s="55">
        <v>2910.4</v>
      </c>
    </row>
    <row r="42" spans="1:12" x14ac:dyDescent="0.4">
      <c r="A42" s="54" t="s">
        <v>47</v>
      </c>
      <c r="B42" s="54">
        <v>41.5</v>
      </c>
      <c r="C42" s="54">
        <v>0</v>
      </c>
      <c r="D42" s="54">
        <v>0</v>
      </c>
      <c r="E42" s="54">
        <v>948.16</v>
      </c>
      <c r="F42" s="55">
        <v>1106.17</v>
      </c>
      <c r="G42" s="55">
        <v>1264.2</v>
      </c>
      <c r="H42" s="55">
        <v>1422.23</v>
      </c>
      <c r="I42" s="55">
        <v>1738.29</v>
      </c>
      <c r="J42" s="55">
        <v>2054.33</v>
      </c>
      <c r="K42" s="55">
        <v>2370.39</v>
      </c>
      <c r="L42" s="55">
        <v>2844.46</v>
      </c>
    </row>
    <row r="43" spans="1:12" x14ac:dyDescent="0.4">
      <c r="A43" s="54" t="s">
        <v>48</v>
      </c>
      <c r="B43" s="54">
        <v>74.599999999999994</v>
      </c>
      <c r="C43" s="56">
        <v>2500</v>
      </c>
      <c r="D43" s="54">
        <v>33.520000000000003</v>
      </c>
      <c r="E43" s="54">
        <v>970.51</v>
      </c>
      <c r="F43" s="55">
        <v>1132.24</v>
      </c>
      <c r="G43" s="55">
        <v>1294</v>
      </c>
      <c r="H43" s="55">
        <v>1455.75</v>
      </c>
      <c r="I43" s="55">
        <v>1779.26</v>
      </c>
      <c r="J43" s="55">
        <v>2102.75</v>
      </c>
      <c r="K43" s="55">
        <v>2426.2600000000002</v>
      </c>
      <c r="L43" s="55">
        <v>2911.5</v>
      </c>
    </row>
    <row r="44" spans="1:12" x14ac:dyDescent="0.4">
      <c r="A44" s="54" t="s">
        <v>49</v>
      </c>
      <c r="B44" s="54">
        <v>1343.1</v>
      </c>
      <c r="C44" s="56">
        <v>44500</v>
      </c>
      <c r="D44" s="54">
        <v>33.130000000000003</v>
      </c>
      <c r="E44" s="54">
        <v>970.25</v>
      </c>
      <c r="F44" s="55">
        <v>1131.94</v>
      </c>
      <c r="G44" s="55">
        <v>1293.6500000000001</v>
      </c>
      <c r="H44" s="55">
        <v>1455.36</v>
      </c>
      <c r="I44" s="55">
        <v>1778.78</v>
      </c>
      <c r="J44" s="55">
        <v>2102.1799999999998</v>
      </c>
      <c r="K44" s="55">
        <v>2425.61</v>
      </c>
      <c r="L44" s="55">
        <v>2910.72</v>
      </c>
    </row>
    <row r="45" spans="1:12" x14ac:dyDescent="0.4">
      <c r="A45" s="54" t="s">
        <v>50</v>
      </c>
      <c r="B45" s="54">
        <v>282.60000000000002</v>
      </c>
      <c r="C45" s="56">
        <v>9000</v>
      </c>
      <c r="D45" s="54">
        <v>31.84</v>
      </c>
      <c r="E45" s="54">
        <v>969.39</v>
      </c>
      <c r="F45" s="55">
        <v>1130.93</v>
      </c>
      <c r="G45" s="55">
        <v>1292.5</v>
      </c>
      <c r="H45" s="55">
        <v>1454.07</v>
      </c>
      <c r="I45" s="55">
        <v>1777.21</v>
      </c>
      <c r="J45" s="55">
        <v>2100.3200000000002</v>
      </c>
      <c r="K45" s="55">
        <v>2423.46</v>
      </c>
      <c r="L45" s="55">
        <v>2908.14</v>
      </c>
    </row>
    <row r="46" spans="1:12" x14ac:dyDescent="0.4">
      <c r="A46" s="54" t="s">
        <v>51</v>
      </c>
      <c r="B46" s="54">
        <v>87.1</v>
      </c>
      <c r="C46" s="56">
        <v>4500</v>
      </c>
      <c r="D46" s="54">
        <v>51.65</v>
      </c>
      <c r="E46" s="54">
        <v>982.59</v>
      </c>
      <c r="F46" s="55">
        <v>1146.3399999999999</v>
      </c>
      <c r="G46" s="55">
        <v>1310.1099999999999</v>
      </c>
      <c r="H46" s="55">
        <v>1473.88</v>
      </c>
      <c r="I46" s="55">
        <v>1801.42</v>
      </c>
      <c r="J46" s="55">
        <v>2128.94</v>
      </c>
      <c r="K46" s="55">
        <v>2456.4699999999998</v>
      </c>
      <c r="L46" s="55">
        <v>2947.76</v>
      </c>
    </row>
    <row r="47" spans="1:12" x14ac:dyDescent="0.4">
      <c r="A47" s="54" t="s">
        <v>52</v>
      </c>
      <c r="B47" s="54">
        <v>432.4</v>
      </c>
      <c r="C47" s="56">
        <v>16000</v>
      </c>
      <c r="D47" s="54">
        <v>37</v>
      </c>
      <c r="E47" s="54">
        <v>972.83</v>
      </c>
      <c r="F47" s="55">
        <v>1134.95</v>
      </c>
      <c r="G47" s="55">
        <v>1297.0899999999999</v>
      </c>
      <c r="H47" s="55">
        <v>1459.23</v>
      </c>
      <c r="I47" s="55">
        <v>1783.51</v>
      </c>
      <c r="J47" s="55">
        <v>2107.77</v>
      </c>
      <c r="K47" s="55">
        <v>2432.06</v>
      </c>
      <c r="L47" s="55">
        <v>2918.46</v>
      </c>
    </row>
    <row r="48" spans="1:12" x14ac:dyDescent="0.4">
      <c r="A48" s="54" t="s">
        <v>53</v>
      </c>
      <c r="B48" s="54">
        <v>156.80000000000001</v>
      </c>
      <c r="C48" s="56">
        <v>6500</v>
      </c>
      <c r="D48" s="54">
        <v>41.45</v>
      </c>
      <c r="E48" s="54">
        <v>975.79</v>
      </c>
      <c r="F48" s="55">
        <v>1138.4100000000001</v>
      </c>
      <c r="G48" s="55">
        <v>1301.04</v>
      </c>
      <c r="H48" s="55">
        <v>1463.68</v>
      </c>
      <c r="I48" s="55">
        <v>1788.95</v>
      </c>
      <c r="J48" s="55">
        <v>2114.1999999999998</v>
      </c>
      <c r="K48" s="55">
        <v>2439.4699999999998</v>
      </c>
      <c r="L48" s="55">
        <v>2927.36</v>
      </c>
    </row>
    <row r="49" spans="1:12" ht="29.15" x14ac:dyDescent="0.4">
      <c r="A49" s="54" t="s">
        <v>79</v>
      </c>
      <c r="B49" s="54">
        <v>157</v>
      </c>
      <c r="C49" s="56">
        <v>5000</v>
      </c>
      <c r="D49" s="54">
        <v>31.85</v>
      </c>
      <c r="E49" s="54">
        <v>969.39</v>
      </c>
      <c r="F49" s="55">
        <v>1130.94</v>
      </c>
      <c r="G49" s="55">
        <v>1292.51</v>
      </c>
      <c r="H49" s="55">
        <v>1454.08</v>
      </c>
      <c r="I49" s="55">
        <v>1777.22</v>
      </c>
      <c r="J49" s="55">
        <v>2100.34</v>
      </c>
      <c r="K49" s="55">
        <v>2423.4699999999998</v>
      </c>
      <c r="L49" s="55">
        <v>2908.16</v>
      </c>
    </row>
    <row r="50" spans="1:12" x14ac:dyDescent="0.4">
      <c r="A50" s="54" t="s">
        <v>80</v>
      </c>
      <c r="B50" s="54">
        <v>85.8</v>
      </c>
      <c r="C50" s="56">
        <v>1850</v>
      </c>
      <c r="D50" s="54">
        <v>21.57</v>
      </c>
      <c r="E50" s="54">
        <v>962.54</v>
      </c>
      <c r="F50" s="55">
        <v>1122.95</v>
      </c>
      <c r="G50" s="55">
        <v>1283.3699999999999</v>
      </c>
      <c r="H50" s="55">
        <v>1443.8</v>
      </c>
      <c r="I50" s="55">
        <v>1764.65</v>
      </c>
      <c r="J50" s="55">
        <v>2085.4899999999998</v>
      </c>
      <c r="K50" s="55">
        <v>2406.34</v>
      </c>
      <c r="L50" s="55">
        <v>2887.6</v>
      </c>
    </row>
    <row r="51" spans="1:12" ht="29.15" x14ac:dyDescent="0.4">
      <c r="A51" s="54" t="s">
        <v>81</v>
      </c>
      <c r="B51" s="54">
        <v>815.8</v>
      </c>
      <c r="C51" s="56">
        <v>30000</v>
      </c>
      <c r="D51" s="54">
        <v>36.78</v>
      </c>
      <c r="E51" s="54">
        <v>972.68</v>
      </c>
      <c r="F51" s="55">
        <v>1134.78</v>
      </c>
      <c r="G51" s="55">
        <v>1296.8900000000001</v>
      </c>
      <c r="H51" s="55">
        <v>1459.01</v>
      </c>
      <c r="I51" s="55">
        <v>1783.24</v>
      </c>
      <c r="J51" s="55">
        <v>2107.46</v>
      </c>
      <c r="K51" s="55">
        <v>2431.69</v>
      </c>
      <c r="L51" s="55">
        <v>2918.02</v>
      </c>
    </row>
    <row r="52" spans="1:12" x14ac:dyDescent="0.4">
      <c r="A52" s="54" t="s">
        <v>57</v>
      </c>
      <c r="B52" s="54">
        <v>16662.2</v>
      </c>
      <c r="C52" s="56">
        <v>515619</v>
      </c>
      <c r="D52" s="54">
        <v>30.95</v>
      </c>
      <c r="E52" s="54">
        <v>968.79</v>
      </c>
      <c r="F52" s="55">
        <v>1130.24</v>
      </c>
      <c r="G52" s="55">
        <v>1291.71</v>
      </c>
      <c r="H52" s="55">
        <v>1453.18</v>
      </c>
      <c r="I52" s="55">
        <v>1776.12</v>
      </c>
      <c r="J52" s="55">
        <v>2099.04</v>
      </c>
      <c r="K52" s="55">
        <v>2421.9699999999998</v>
      </c>
      <c r="L52" s="55">
        <v>2906.36</v>
      </c>
    </row>
    <row r="53" spans="1:12" x14ac:dyDescent="0.4">
      <c r="A53" s="54" t="s">
        <v>58</v>
      </c>
      <c r="B53" s="54">
        <v>224.8</v>
      </c>
      <c r="C53" s="56">
        <v>8520</v>
      </c>
      <c r="D53" s="54">
        <v>37.9</v>
      </c>
      <c r="E53" s="54">
        <v>973.43</v>
      </c>
      <c r="F53" s="55">
        <v>1135.6500000000001</v>
      </c>
      <c r="G53" s="55">
        <v>1297.8900000000001</v>
      </c>
      <c r="H53" s="55">
        <v>1460.13</v>
      </c>
      <c r="I53" s="55">
        <v>1784.61</v>
      </c>
      <c r="J53" s="55">
        <v>2109.0700000000002</v>
      </c>
      <c r="K53" s="55">
        <v>2433.56</v>
      </c>
      <c r="L53" s="55">
        <v>2920.26</v>
      </c>
    </row>
    <row r="54" spans="1:12" ht="29.15" x14ac:dyDescent="0.4">
      <c r="A54" s="54" t="s">
        <v>82</v>
      </c>
      <c r="B54" s="54">
        <v>311.7</v>
      </c>
      <c r="C54" s="56">
        <v>13500</v>
      </c>
      <c r="D54" s="54">
        <v>43.31</v>
      </c>
      <c r="E54" s="54">
        <v>977.03</v>
      </c>
      <c r="F54" s="55">
        <v>1139.8599999999999</v>
      </c>
      <c r="G54" s="55">
        <v>1302.7</v>
      </c>
      <c r="H54" s="55">
        <v>1465.54</v>
      </c>
      <c r="I54" s="55">
        <v>1791.22</v>
      </c>
      <c r="J54" s="55">
        <v>2116.89</v>
      </c>
      <c r="K54" s="55">
        <v>2442.5700000000002</v>
      </c>
      <c r="L54" s="55">
        <v>2931.08</v>
      </c>
    </row>
    <row r="55" spans="1:12" x14ac:dyDescent="0.4">
      <c r="A55" s="54" t="s">
        <v>60</v>
      </c>
      <c r="B55" s="54">
        <v>107</v>
      </c>
      <c r="C55" s="56">
        <v>1000</v>
      </c>
      <c r="D55" s="54">
        <v>9.34</v>
      </c>
      <c r="E55" s="54">
        <v>954.39</v>
      </c>
      <c r="F55" s="55">
        <v>1113.43</v>
      </c>
      <c r="G55" s="55">
        <v>1272.5</v>
      </c>
      <c r="H55" s="55">
        <v>1431.57</v>
      </c>
      <c r="I55" s="55">
        <v>1749.71</v>
      </c>
      <c r="J55" s="55">
        <v>2067.8200000000002</v>
      </c>
      <c r="K55" s="55">
        <v>2385.96</v>
      </c>
      <c r="L55" s="55">
        <v>2863.14</v>
      </c>
    </row>
    <row r="56" spans="1:12" x14ac:dyDescent="0.4">
      <c r="A56" s="54" t="s">
        <v>61</v>
      </c>
      <c r="B56" s="54">
        <v>533</v>
      </c>
      <c r="C56" s="56">
        <v>12500</v>
      </c>
      <c r="D56" s="54">
        <v>23.45</v>
      </c>
      <c r="E56" s="54">
        <v>963.79</v>
      </c>
      <c r="F56" s="55">
        <v>1124.4100000000001</v>
      </c>
      <c r="G56" s="55">
        <v>1285.04</v>
      </c>
      <c r="H56" s="55">
        <v>1445.68</v>
      </c>
      <c r="I56" s="55">
        <v>1766.95</v>
      </c>
      <c r="J56" s="55">
        <v>2088.1999999999998</v>
      </c>
      <c r="K56" s="55">
        <v>2409.4699999999998</v>
      </c>
      <c r="L56" s="55">
        <v>2891.36</v>
      </c>
    </row>
    <row r="57" spans="1:12" ht="29.15" x14ac:dyDescent="0.4">
      <c r="A57" s="54" t="s">
        <v>62</v>
      </c>
      <c r="B57" s="54">
        <v>263.89999999999998</v>
      </c>
      <c r="C57" s="54">
        <v>0</v>
      </c>
      <c r="D57" s="54">
        <v>0</v>
      </c>
      <c r="E57" s="54">
        <v>948.16</v>
      </c>
      <c r="F57" s="55">
        <v>1106.17</v>
      </c>
      <c r="G57" s="55">
        <v>1264.2</v>
      </c>
      <c r="H57" s="55">
        <v>1422.23</v>
      </c>
      <c r="I57" s="55">
        <v>1738.29</v>
      </c>
      <c r="J57" s="55">
        <v>2054.33</v>
      </c>
      <c r="K57" s="55">
        <v>2370.39</v>
      </c>
      <c r="L57" s="55">
        <v>2844.46</v>
      </c>
    </row>
    <row r="58" spans="1:12" x14ac:dyDescent="0.4">
      <c r="A58" s="54" t="s">
        <v>63</v>
      </c>
      <c r="B58" s="54">
        <v>116.9</v>
      </c>
      <c r="C58" s="56">
        <v>4200</v>
      </c>
      <c r="D58" s="54">
        <v>35.92</v>
      </c>
      <c r="E58" s="54">
        <v>972.11</v>
      </c>
      <c r="F58" s="55">
        <v>1134.1099999999999</v>
      </c>
      <c r="G58" s="55">
        <v>1296.1300000000001</v>
      </c>
      <c r="H58" s="55">
        <v>1458.15</v>
      </c>
      <c r="I58" s="55">
        <v>1782.19</v>
      </c>
      <c r="J58" s="55">
        <v>2106.21</v>
      </c>
      <c r="K58" s="55">
        <v>2430.2600000000002</v>
      </c>
      <c r="L58" s="55">
        <v>2916.3</v>
      </c>
    </row>
    <row r="59" spans="1:12" x14ac:dyDescent="0.4">
      <c r="A59" s="54" t="s">
        <v>64</v>
      </c>
      <c r="B59" s="54">
        <v>86.2</v>
      </c>
      <c r="C59" s="56">
        <v>2600</v>
      </c>
      <c r="D59" s="54">
        <v>30.15</v>
      </c>
      <c r="E59" s="54">
        <v>968.26</v>
      </c>
      <c r="F59" s="55">
        <v>1129.6199999999999</v>
      </c>
      <c r="G59" s="55">
        <v>1291</v>
      </c>
      <c r="H59" s="55">
        <v>1452.38</v>
      </c>
      <c r="I59" s="55">
        <v>1775.14</v>
      </c>
      <c r="J59" s="55">
        <v>2097.88</v>
      </c>
      <c r="K59" s="55">
        <v>2420.64</v>
      </c>
      <c r="L59" s="55">
        <v>2904.76</v>
      </c>
    </row>
    <row r="60" spans="1:12" x14ac:dyDescent="0.4">
      <c r="A60" s="54" t="s">
        <v>83</v>
      </c>
      <c r="B60" s="54">
        <v>336.6</v>
      </c>
      <c r="C60" s="56">
        <v>11500</v>
      </c>
      <c r="D60" s="54">
        <v>34.159999999999997</v>
      </c>
      <c r="E60" s="54">
        <v>970.93</v>
      </c>
      <c r="F60" s="55">
        <v>1132.74</v>
      </c>
      <c r="G60" s="55">
        <v>1294.56</v>
      </c>
      <c r="H60" s="55">
        <v>1456.39</v>
      </c>
      <c r="I60" s="55">
        <v>1780.04</v>
      </c>
      <c r="J60" s="55">
        <v>2103.67</v>
      </c>
      <c r="K60" s="55">
        <v>2427.3200000000002</v>
      </c>
      <c r="L60" s="55">
        <v>2912.78</v>
      </c>
    </row>
    <row r="61" spans="1:12" x14ac:dyDescent="0.4">
      <c r="A61" s="54" t="s">
        <v>66</v>
      </c>
      <c r="B61" s="54">
        <v>1455.9</v>
      </c>
      <c r="C61" s="56">
        <v>85000</v>
      </c>
      <c r="D61" s="54">
        <v>58.38</v>
      </c>
      <c r="E61" s="54">
        <v>987.08</v>
      </c>
      <c r="F61" s="55">
        <v>1151.58</v>
      </c>
      <c r="G61" s="55">
        <v>1316.09</v>
      </c>
      <c r="H61" s="55">
        <v>1480.61</v>
      </c>
      <c r="I61" s="55">
        <v>1809.64</v>
      </c>
      <c r="J61" s="55">
        <v>2138.66</v>
      </c>
      <c r="K61" s="55">
        <v>2467.69</v>
      </c>
      <c r="L61" s="55">
        <v>2961.22</v>
      </c>
    </row>
    <row r="62" spans="1:12" x14ac:dyDescent="0.4">
      <c r="A62" s="54" t="s">
        <v>67</v>
      </c>
      <c r="B62" s="54">
        <v>182.6</v>
      </c>
      <c r="C62" s="56">
        <v>2500</v>
      </c>
      <c r="D62" s="54">
        <v>13.69</v>
      </c>
      <c r="E62" s="54">
        <v>957.29</v>
      </c>
      <c r="F62" s="55">
        <v>1116.82</v>
      </c>
      <c r="G62" s="55">
        <v>1276.3699999999999</v>
      </c>
      <c r="H62" s="55">
        <v>1435.92</v>
      </c>
      <c r="I62" s="55">
        <v>1755.02</v>
      </c>
      <c r="J62" s="55">
        <v>2074.1</v>
      </c>
      <c r="K62" s="55">
        <v>2393.21</v>
      </c>
      <c r="L62" s="55">
        <v>2871.84</v>
      </c>
    </row>
    <row r="63" spans="1:12" x14ac:dyDescent="0.4">
      <c r="A63" s="54" t="s">
        <v>68</v>
      </c>
      <c r="B63" s="54">
        <v>200.7</v>
      </c>
      <c r="C63" s="56">
        <v>11000</v>
      </c>
      <c r="D63" s="54">
        <v>54.81</v>
      </c>
      <c r="E63" s="54">
        <v>984.7</v>
      </c>
      <c r="F63" s="55">
        <v>1148.8</v>
      </c>
      <c r="G63" s="55">
        <v>1312.92</v>
      </c>
      <c r="H63" s="55">
        <v>1477.04</v>
      </c>
      <c r="I63" s="55">
        <v>1805.28</v>
      </c>
      <c r="J63" s="55">
        <v>2133.5</v>
      </c>
      <c r="K63" s="55">
        <v>2461.7399999999998</v>
      </c>
      <c r="L63" s="55">
        <v>2954.08</v>
      </c>
    </row>
    <row r="64" spans="1:12" x14ac:dyDescent="0.4">
      <c r="A64" s="54" t="s">
        <v>69</v>
      </c>
      <c r="B64" s="54">
        <v>499.8</v>
      </c>
      <c r="C64" s="56">
        <v>10000</v>
      </c>
      <c r="D64" s="54">
        <v>20.010000000000002</v>
      </c>
      <c r="E64" s="54">
        <v>961.5</v>
      </c>
      <c r="F64" s="55">
        <v>1121.73</v>
      </c>
      <c r="G64" s="55">
        <v>1281.99</v>
      </c>
      <c r="H64" s="55">
        <v>1442.24</v>
      </c>
      <c r="I64" s="55">
        <v>1762.75</v>
      </c>
      <c r="J64" s="55">
        <v>2083.23</v>
      </c>
      <c r="K64" s="55">
        <v>2403.7399999999998</v>
      </c>
      <c r="L64" s="55">
        <v>2884.48</v>
      </c>
    </row>
    <row r="65" spans="1:12" x14ac:dyDescent="0.4">
      <c r="A65" s="54" t="s">
        <v>70</v>
      </c>
      <c r="B65" s="54">
        <v>171.6</v>
      </c>
      <c r="C65" s="56">
        <v>8000</v>
      </c>
      <c r="D65" s="54">
        <v>46.62</v>
      </c>
      <c r="E65" s="54">
        <v>979.24</v>
      </c>
      <c r="F65" s="55">
        <v>1142.43</v>
      </c>
      <c r="G65" s="55">
        <v>1305.6400000000001</v>
      </c>
      <c r="H65" s="55">
        <v>1468.85</v>
      </c>
      <c r="I65" s="55">
        <v>1795.27</v>
      </c>
      <c r="J65" s="55">
        <v>2121.67</v>
      </c>
      <c r="K65" s="55">
        <v>2448.09</v>
      </c>
      <c r="L65" s="55">
        <v>2937.7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2000-01</vt:lpstr>
      <vt:lpstr>2001-02</vt:lpstr>
      <vt:lpstr>2002-03</vt:lpstr>
      <vt:lpstr>2003-04</vt:lpstr>
      <vt:lpstr>2004-05</vt:lpstr>
      <vt:lpstr>2005-06</vt:lpstr>
      <vt:lpstr>2006-07</vt:lpstr>
      <vt:lpstr>2007-08</vt:lpstr>
      <vt:lpstr>2008-09</vt:lpstr>
      <vt:lpstr>2009-10</vt:lpstr>
      <vt:lpstr>2010-11</vt:lpstr>
      <vt:lpstr>2011-12</vt:lpstr>
      <vt:lpstr>2012-13</vt:lpstr>
      <vt:lpstr>2013-14</vt:lpstr>
      <vt:lpstr>2014-15</vt:lpstr>
      <vt:lpstr>2015-16</vt:lpstr>
      <vt:lpstr>2016-17</vt:lpstr>
      <vt:lpstr>2017-18</vt:lpstr>
      <vt:lpstr>2018-19</vt:lpstr>
      <vt:lpstr>2019-20</vt:lpstr>
      <vt:lpstr>2020-21</vt:lpstr>
      <vt:lpstr>2021-22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cromack</dc:creator>
  <cp:lastModifiedBy>Fiona Laminman</cp:lastModifiedBy>
  <dcterms:created xsi:type="dcterms:W3CDTF">2015-01-26T16:13:50Z</dcterms:created>
  <dcterms:modified xsi:type="dcterms:W3CDTF">2021-03-15T15:48:13Z</dcterms:modified>
</cp:coreProperties>
</file>